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60" windowHeight="510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5621"/>
</workbook>
</file>

<file path=xl/calcChain.xml><?xml version="1.0" encoding="utf-8"?>
<calcChain xmlns="http://schemas.openxmlformats.org/spreadsheetml/2006/main">
  <c r="F63" i="12" l="1"/>
  <c r="F97" i="12" l="1"/>
  <c r="F99" i="12" l="1"/>
  <c r="F98" i="12"/>
  <c r="F22" i="12" l="1"/>
  <c r="F21" i="12" s="1"/>
  <c r="F88" i="12"/>
  <c r="F94" i="12"/>
  <c r="F86" i="12"/>
  <c r="F85" i="12"/>
  <c r="F100" i="12"/>
  <c r="F55" i="12" s="1"/>
  <c r="F87" i="12" l="1"/>
  <c r="F54" i="12" l="1"/>
  <c r="F53" i="12" s="1"/>
  <c r="F95" i="12"/>
  <c r="F93" i="12"/>
  <c r="F96" i="12"/>
  <c r="F76" i="12"/>
  <c r="F57" i="12"/>
  <c r="F56" i="12" s="1"/>
  <c r="F60" i="12"/>
  <c r="F38" i="12"/>
  <c r="F37" i="12" s="1"/>
  <c r="F36" i="12" s="1"/>
  <c r="F20" i="12"/>
  <c r="F92" i="12" l="1"/>
  <c r="F75" i="12"/>
  <c r="F74" i="12" l="1"/>
  <c r="F89" i="12" l="1"/>
  <c r="F84" i="12" l="1"/>
  <c r="F83" i="12" s="1"/>
  <c r="F91" i="12"/>
  <c r="F69" i="12"/>
  <c r="F46" i="12"/>
  <c r="F40" i="12" s="1"/>
  <c r="F39" i="12" l="1"/>
  <c r="F18" i="12" l="1"/>
  <c r="F19" i="12"/>
  <c r="F17" i="12" l="1"/>
  <c r="F108" i="12" s="1"/>
</calcChain>
</file>

<file path=xl/sharedStrings.xml><?xml version="1.0" encoding="utf-8"?>
<sst xmlns="http://schemas.openxmlformats.org/spreadsheetml/2006/main" count="470" uniqueCount="195">
  <si>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</si>
  <si>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</si>
  <si>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</si>
  <si>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</si>
  <si>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</si>
  <si>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</si>
  <si>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</si>
  <si>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</si>
  <si>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</si>
  <si>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</si>
  <si>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</si>
  <si>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</si>
  <si>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</si>
  <si>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</si>
  <si>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</si>
  <si>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</si>
  <si>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</si>
  <si>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</si>
  <si>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</si>
  <si>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</si>
  <si>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</si>
  <si>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</si>
  <si>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</si>
  <si>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</si>
  <si>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</si>
  <si>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</si>
  <si>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</si>
  <si>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</si>
  <si>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</si>
  <si>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</si>
  <si>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</si>
  <si>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</si>
  <si>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</si>
  <si>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</si>
  <si>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</si>
  <si>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</si>
  <si>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</si>
  <si>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</si>
  <si>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</si>
  <si>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</si>
  <si>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</si>
  <si>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</si>
  <si>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</si>
  <si>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</si>
  <si>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</si>
  <si>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</si>
  <si>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</si>
  <si>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</si>
  <si>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</si>
  <si>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</si>
  <si>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</si>
  <si>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</si>
  <si>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</si>
  <si>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</si>
  <si>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</si>
  <si>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</si>
  <si>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</si>
  <si>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</si>
  <si>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</si>
  <si>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</si>
  <si>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</si>
  <si>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</si>
  <si>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</si>
  <si>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</si>
  <si>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</si>
  <si>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71.5</t>
  </si>
  <si>
    <t>5.1Проведение мероприятий в области спорта и физической культуры</t>
  </si>
  <si>
    <t>5.2 Проведение мероприятий для детей и молодежи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</si>
  <si>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</si>
  <si>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</si>
  <si>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</si>
  <si>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</si>
  <si>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</si>
  <si>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</si>
  <si>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</si>
  <si>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</si>
  <si>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</si>
  <si>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</si>
  <si>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</si>
  <si>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</si>
  <si>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</si>
  <si>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</si>
  <si>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</si>
  <si>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</si>
  <si>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</si>
  <si>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</si>
  <si>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</si>
  <si>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</si>
  <si>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</si>
  <si>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</si>
  <si>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</si>
  <si>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</si>
  <si>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</si>
  <si>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</si>
  <si>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</si>
  <si>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</si>
  <si>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</si>
  <si>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</si>
  <si>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</si>
  <si>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Главный бухгалтер</t>
  </si>
  <si>
    <t>М.Н.Ковалева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</si>
  <si>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2017 год</t>
  </si>
  <si>
    <t>6170071340</t>
  </si>
  <si>
    <t>5.3 Фонд оплаты труда казенных учреждений</t>
  </si>
  <si>
    <t>5.4 Взносы по обязательному страхованию на выплаты по оплате труда работникам казенных учреждений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</si>
  <si>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</si>
  <si>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</si>
  <si>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</si>
  <si>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</si>
  <si>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</si>
  <si>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</si>
  <si>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</si>
  <si>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</si>
  <si>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</si>
  <si>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 xml:space="preserve">4.2.Фонд оплаты труда казенных учреждений </t>
  </si>
  <si>
    <t>НАЦИОНАЛЬНАЯ ОБОРОНА</t>
  </si>
  <si>
    <t>0203</t>
  </si>
  <si>
    <t>6290051180</t>
  </si>
  <si>
    <t>Иные выплаты работникам государственных (муниципальных) органов</t>
  </si>
  <si>
    <t>3.3. Переселение граждан из аварийного жилищного фонда</t>
  </si>
  <si>
    <t>412</t>
  </si>
  <si>
    <t>3.2.Перечисление ежемесячных взносов в фрнд капитального ремонта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</si>
  <si>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</si>
  <si>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4.4.Мероприятия в области информационно-коммуникационных технологий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</si>
  <si>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</si>
  <si>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</si>
  <si>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 xml:space="preserve">2017 </t>
  </si>
  <si>
    <t>3.4. Переселение граждан из аварийного жилищного фонда</t>
  </si>
  <si>
    <t>6170011040</t>
  </si>
  <si>
    <t>6290013150</t>
  </si>
  <si>
    <t>7111115160</t>
  </si>
  <si>
    <t>7111115180</t>
  </si>
  <si>
    <t>7111115510</t>
  </si>
  <si>
    <t>7121115690</t>
  </si>
  <si>
    <t>7121115120</t>
  </si>
  <si>
    <t>7131115200</t>
  </si>
  <si>
    <t>7131116400</t>
  </si>
  <si>
    <t>71311S0770</t>
  </si>
  <si>
    <t>0</t>
  </si>
  <si>
    <t>7131115380</t>
  </si>
  <si>
    <t>7131115390</t>
  </si>
  <si>
    <t>7131115420</t>
  </si>
  <si>
    <t>7131170140</t>
  </si>
  <si>
    <t>7131170880</t>
  </si>
  <si>
    <t>7131174310</t>
  </si>
  <si>
    <t>7131174390</t>
  </si>
  <si>
    <t>71311S0140</t>
  </si>
  <si>
    <t>71311S0880</t>
  </si>
  <si>
    <t>71311S4310</t>
  </si>
  <si>
    <t>71311S4390</t>
  </si>
  <si>
    <t>7141112500</t>
  </si>
  <si>
    <t>7141112600</t>
  </si>
  <si>
    <t>7141170360</t>
  </si>
  <si>
    <t>7151115340</t>
  </si>
  <si>
    <t>6290017110</t>
  </si>
  <si>
    <t>71311S9980</t>
  </si>
  <si>
    <t>7131189980</t>
  </si>
  <si>
    <t>0502</t>
  </si>
  <si>
    <t>7131172030</t>
  </si>
  <si>
    <t>3.10.Мероприятия по борьбе с борщевиком Сосновского</t>
  </si>
  <si>
    <t>3.12.Реализация областного закона 42-оз</t>
  </si>
  <si>
    <t>3.5. Переселение граждан из аварийного жилищного фонда</t>
  </si>
  <si>
    <t>3.6.Содержание муниципального жилищного фонда,в том числе капитальный ремонт муниципального жилищного фонда</t>
  </si>
  <si>
    <t>3.7.Проведение мероприятий по организации уличного освещения</t>
  </si>
  <si>
    <t>3.9. Прочие мероприятия по благоустройству территории поселения</t>
  </si>
  <si>
    <t>3.11.Мероприятия по борьбе с борщевиком Сосновского</t>
  </si>
  <si>
    <t>3.13. Прочие мероприятия по благоустройству территории поселения</t>
  </si>
  <si>
    <t>3.14.Реализация областного закона 42-оз</t>
  </si>
  <si>
    <t>3.19.Реализация областного закона 95-оз</t>
  </si>
  <si>
    <t>4.8.Иные выплаты персоналу казенных учреждений</t>
  </si>
  <si>
    <t>4.9. Мероприятия по обеспечению деятельности муниципальных библиотек</t>
  </si>
  <si>
    <t xml:space="preserve">4.10.Фонд оплаты труда казенных учреждений </t>
  </si>
  <si>
    <t>4.11.Взносы по обязательному социальному страхованию на выплатыпо оплате труда и иные выплаты работникам казенных учреждений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</si>
  <si>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</si>
  <si>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</si>
  <si>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</si>
  <si>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4.15.Фонд оплаты труда казенных учреждений</t>
  </si>
  <si>
    <t>4.16.Взносы по обязательному социальному страхованию на выплаты по оплате труда работников и иные выплаты работникам казенных учреждений</t>
  </si>
  <si>
    <t>4.7. Уплата иных платежей</t>
  </si>
  <si>
    <t>831</t>
  </si>
  <si>
    <t>возмещение судебных издержек (государственной пошлины и иных издержек, связанных с рассмотрением дел в судах);</t>
  </si>
  <si>
    <t>71.5.11.15660</t>
  </si>
  <si>
    <t>5.5 Фонд оплаты труда для несовершеннолетних граждан</t>
  </si>
  <si>
    <t>5.6 Взносы по обязательному страхованию на выплаты по оплате труда</t>
  </si>
  <si>
    <t>3.17.Строительство и содержание автомобильных дорог и инженерных сооружений на них в границах муниципальных образований</t>
  </si>
  <si>
    <t>3.18. Капитальный ремонт и ремонт автомобильных дорог общего пользования местного значения</t>
  </si>
  <si>
    <t>3.19 Прочая закупка товаров, работ и услуг для обеспечения государственных (муниципальных) нужд</t>
  </si>
  <si>
    <t>3.20.Реализация областного закона 95-оз</t>
  </si>
  <si>
    <t>3.16 Прочая закупка товаров, работ и услуг для обеспечения государственных (муниципальных) нужд</t>
  </si>
  <si>
    <t>7131172020</t>
  </si>
  <si>
    <t>5.2 Прочая закупка товаров,работ и услуг для обеспечения государственных (муниципальных) нужд</t>
  </si>
  <si>
    <t>7151172020</t>
  </si>
  <si>
    <t>122</t>
  </si>
  <si>
    <t>от 19.12.2017г. №182</t>
  </si>
  <si>
    <t>2.2.Мероприятия по обеспечению первичных мер пожарной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</si>
</sst>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4" fontId="9" fillId="0" borderId="0" xfId="0" applyNumberFormat="1" applyFont="1" applyBorder="1" applyAlignment="1">
      <alignment horizontal="left"/>
    </xf>
    <xf numFmtId="4" fontId="5" fillId="0" borderId="0" xfId="0" applyNumberFormat="1" applyFont="1" applyBorder="1" applyAlignment="1"/>
    <xf numFmtId="4" fontId="6" fillId="0" borderId="0" xfId="0" applyNumberFormat="1" applyFont="1" applyAlignment="1">
      <alignment vertical="center"/>
    </xf>
    <xf numFmtId="4" fontId="8" fillId="0" borderId="0" xfId="0" applyNumberFormat="1" applyFont="1"/>
    <xf numFmtId="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49" fontId="1" fillId="0" borderId="7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0"/>
  <sheetViews>
    <sheetView tabSelected="1" topLeftCell="A88" workbookViewId="0">
      <selection activeCell="F108" sqref="F108"/>
    </sheetView>
  </sheetViews>
  <sheetFormatPr defaultColWidth="8.88671875" defaultRowHeight="13.2" x14ac:dyDescent="0.25"/>
  <cols>
    <col min="1" max="1" width="40.6640625" customWidth="1"/>
    <col min="2" max="2" width="10" customWidth="1"/>
    <col min="3" max="4" width="10.6640625" customWidth="1"/>
    <col min="5" max="5" width="8" customWidth="1"/>
    <col min="6" max="6" width="15.44140625" style="41" customWidth="1"/>
    <col min="7" max="32" width="15.6640625" customWidth="1"/>
  </cols>
  <sheetData>
    <row r="2" spans="1:6" x14ac:dyDescent="0.25">
      <c r="D2" s="10" t="s">
        <v>52</v>
      </c>
    </row>
    <row r="3" spans="1:6" x14ac:dyDescent="0.25">
      <c r="D3" t="s">
        <v>50</v>
      </c>
    </row>
    <row r="4" spans="1:6" x14ac:dyDescent="0.25">
      <c r="A4" s="14"/>
      <c r="D4" t="s">
        <v>51</v>
      </c>
    </row>
    <row r="5" spans="1:6" ht="11.25" customHeight="1" x14ac:dyDescent="0.25">
      <c r="A5" s="15"/>
      <c r="B5" s="4"/>
      <c r="C5" s="4"/>
      <c r="D5" s="16" t="s">
        <v>193</v>
      </c>
      <c r="E5" s="4"/>
      <c r="F5" s="42"/>
    </row>
    <row r="6" spans="1:6" x14ac:dyDescent="0.25">
      <c r="A6" s="14"/>
      <c r="B6" s="5"/>
      <c r="C6" s="5"/>
      <c r="D6" s="5"/>
      <c r="E6" s="5"/>
      <c r="F6" s="43"/>
    </row>
    <row r="7" spans="1:6" ht="11.25" customHeight="1" x14ac:dyDescent="0.25"/>
    <row r="8" spans="1:6" ht="6" hidden="1" customHeight="1" x14ac:dyDescent="0.25"/>
    <row r="9" spans="1:6" ht="15.6" hidden="1" x14ac:dyDescent="0.25">
      <c r="A9" s="49"/>
      <c r="B9" s="49"/>
      <c r="C9" s="49"/>
      <c r="D9" s="49"/>
      <c r="E9" s="49"/>
      <c r="F9" s="49"/>
    </row>
    <row r="10" spans="1:6" ht="13.5" customHeight="1" x14ac:dyDescent="0.25">
      <c r="A10" s="57" t="s">
        <v>101</v>
      </c>
      <c r="B10" s="57"/>
      <c r="C10" s="57"/>
      <c r="D10" s="57"/>
      <c r="E10" s="57"/>
      <c r="F10" s="57"/>
    </row>
    <row r="11" spans="1:6" ht="33" customHeight="1" x14ac:dyDescent="0.25">
      <c r="A11" s="57"/>
      <c r="B11" s="57"/>
      <c r="C11" s="57"/>
      <c r="D11" s="57"/>
      <c r="E11" s="57"/>
      <c r="F11" s="57"/>
    </row>
    <row r="12" spans="1:6" ht="15.75" customHeight="1" x14ac:dyDescent="0.25">
      <c r="A12" s="21"/>
      <c r="B12" s="19"/>
      <c r="C12" s="6"/>
      <c r="D12" s="6"/>
      <c r="E12" s="6"/>
      <c r="F12" s="44"/>
    </row>
    <row r="13" spans="1:6" ht="13.5" customHeight="1" x14ac:dyDescent="0.25">
      <c r="A13" s="21"/>
      <c r="B13" s="9" t="s">
        <v>11</v>
      </c>
      <c r="C13" s="10"/>
      <c r="D13" s="10"/>
      <c r="E13" s="10"/>
      <c r="F13" s="45"/>
    </row>
    <row r="14" spans="1:6" x14ac:dyDescent="0.25">
      <c r="A14" s="50" t="s">
        <v>12</v>
      </c>
      <c r="B14" s="52" t="s">
        <v>6</v>
      </c>
      <c r="C14" s="53"/>
      <c r="D14" s="53"/>
      <c r="E14" s="54"/>
      <c r="F14" s="55" t="s">
        <v>126</v>
      </c>
    </row>
    <row r="15" spans="1:6" ht="28.5" customHeight="1" x14ac:dyDescent="0.25">
      <c r="A15" s="51"/>
      <c r="B15" s="2" t="s">
        <v>7</v>
      </c>
      <c r="C15" s="2" t="s">
        <v>10</v>
      </c>
      <c r="D15" s="2" t="s">
        <v>9</v>
      </c>
      <c r="E15" s="2" t="s">
        <v>8</v>
      </c>
      <c r="F15" s="56"/>
    </row>
    <row r="16" spans="1:6" x14ac:dyDescent="0.25">
      <c r="A16" s="1" t="s">
        <v>0</v>
      </c>
      <c r="B16" s="1" t="s">
        <v>1</v>
      </c>
      <c r="C16" s="1" t="s">
        <v>2</v>
      </c>
      <c r="D16" s="1" t="s">
        <v>5</v>
      </c>
      <c r="E16" s="1" t="s">
        <v>3</v>
      </c>
      <c r="F16" s="46" t="s">
        <v>4</v>
      </c>
    </row>
    <row r="17" spans="1:6" x14ac:dyDescent="0.25">
      <c r="A17" s="1" t="s">
        <v>53</v>
      </c>
      <c r="B17" s="11" t="s">
        <v>14</v>
      </c>
      <c r="C17" s="11" t="s">
        <v>13</v>
      </c>
      <c r="D17" s="11" t="s">
        <v>3</v>
      </c>
      <c r="E17" s="11" t="s">
        <v>13</v>
      </c>
      <c r="F17" s="27">
        <f>F18+F53+F49</f>
        <v>15963.154000000002</v>
      </c>
    </row>
    <row r="18" spans="1:6" x14ac:dyDescent="0.25">
      <c r="A18" s="12" t="s">
        <v>16</v>
      </c>
      <c r="B18" s="11" t="s">
        <v>14</v>
      </c>
      <c r="C18" s="11" t="s">
        <v>15</v>
      </c>
      <c r="D18" s="11"/>
      <c r="E18" s="11" t="s">
        <v>13</v>
      </c>
      <c r="F18" s="13">
        <f>+F36+F19+F21+F39</f>
        <v>15214.454000000002</v>
      </c>
    </row>
    <row r="19" spans="1:6" ht="40.799999999999997" x14ac:dyDescent="0.25">
      <c r="A19" s="12" t="s">
        <v>18</v>
      </c>
      <c r="B19" s="32" t="s">
        <v>14</v>
      </c>
      <c r="C19" s="32" t="s">
        <v>17</v>
      </c>
      <c r="D19" s="32" t="s">
        <v>78</v>
      </c>
      <c r="E19" s="11" t="s">
        <v>19</v>
      </c>
      <c r="F19" s="13">
        <f>+F20</f>
        <v>410</v>
      </c>
    </row>
    <row r="20" spans="1:6" ht="40.799999999999997" x14ac:dyDescent="0.25">
      <c r="A20" s="20" t="s">
        <v>20</v>
      </c>
      <c r="B20" s="35" t="s">
        <v>14</v>
      </c>
      <c r="C20" s="35" t="s">
        <v>17</v>
      </c>
      <c r="D20" s="33" t="s">
        <v>77</v>
      </c>
      <c r="E20" s="17" t="s">
        <v>19</v>
      </c>
      <c r="F20" s="8">
        <f>350+60</f>
        <v>410</v>
      </c>
    </row>
    <row r="21" spans="1:6" ht="40.799999999999997" x14ac:dyDescent="0.25">
      <c r="A21" s="12" t="s">
        <v>22</v>
      </c>
      <c r="B21" s="11" t="s">
        <v>14</v>
      </c>
      <c r="C21" s="11" t="s">
        <v>21</v>
      </c>
      <c r="D21" s="11" t="s">
        <v>78</v>
      </c>
      <c r="E21" s="17"/>
      <c r="F21" s="13">
        <f>SUM(F22:F35)</f>
        <v>13772.784000000001</v>
      </c>
    </row>
    <row r="22" spans="1:6" ht="20.399999999999999" x14ac:dyDescent="0.25">
      <c r="A22" s="22" t="s">
        <v>95</v>
      </c>
      <c r="B22" s="17" t="s">
        <v>14</v>
      </c>
      <c r="C22" s="17" t="s">
        <v>21</v>
      </c>
      <c r="D22" s="17" t="s">
        <v>79</v>
      </c>
      <c r="E22" s="17" t="s">
        <v>23</v>
      </c>
      <c r="F22" s="24">
        <f>6040-200-500</f>
        <v>5340</v>
      </c>
    </row>
    <row r="23" spans="1:6" ht="30.6" x14ac:dyDescent="0.25">
      <c r="A23" s="22" t="s">
        <v>96</v>
      </c>
      <c r="B23" s="17" t="s">
        <v>14</v>
      </c>
      <c r="C23" s="17" t="s">
        <v>21</v>
      </c>
      <c r="D23" s="17" t="s">
        <v>79</v>
      </c>
      <c r="E23" s="17" t="s">
        <v>98</v>
      </c>
      <c r="F23" s="24">
        <v>1825.002</v>
      </c>
    </row>
    <row r="24" spans="1:6" ht="20.399999999999999" x14ac:dyDescent="0.25">
      <c r="A24" s="22" t="s">
        <v>95</v>
      </c>
      <c r="B24" s="17" t="s">
        <v>14</v>
      </c>
      <c r="C24" s="17" t="s">
        <v>21</v>
      </c>
      <c r="D24" s="17" t="s">
        <v>128</v>
      </c>
      <c r="E24" s="17" t="s">
        <v>23</v>
      </c>
      <c r="F24" s="24">
        <v>1160</v>
      </c>
    </row>
    <row r="25" spans="1:6" ht="30.6" x14ac:dyDescent="0.25">
      <c r="A25" s="22" t="s">
        <v>96</v>
      </c>
      <c r="B25" s="17" t="s">
        <v>14</v>
      </c>
      <c r="C25" s="17" t="s">
        <v>21</v>
      </c>
      <c r="D25" s="17" t="s">
        <v>128</v>
      </c>
      <c r="E25" s="17" t="s">
        <v>98</v>
      </c>
      <c r="F25" s="24">
        <v>395</v>
      </c>
    </row>
    <row r="26" spans="1:6" ht="20.399999999999999" x14ac:dyDescent="0.25">
      <c r="A26" s="22" t="s">
        <v>118</v>
      </c>
      <c r="B26" s="17" t="s">
        <v>14</v>
      </c>
      <c r="C26" s="17" t="s">
        <v>21</v>
      </c>
      <c r="D26" s="17" t="s">
        <v>80</v>
      </c>
      <c r="E26" s="17" t="s">
        <v>192</v>
      </c>
      <c r="F26" s="24">
        <v>30</v>
      </c>
    </row>
    <row r="27" spans="1:6" ht="20.399999999999999" x14ac:dyDescent="0.25">
      <c r="A27" s="22" t="s">
        <v>95</v>
      </c>
      <c r="B27" s="17" t="s">
        <v>14</v>
      </c>
      <c r="C27" s="17" t="s">
        <v>21</v>
      </c>
      <c r="D27" s="17" t="s">
        <v>80</v>
      </c>
      <c r="E27" s="17" t="s">
        <v>23</v>
      </c>
      <c r="F27" s="34">
        <v>750</v>
      </c>
    </row>
    <row r="28" spans="1:6" ht="30.6" x14ac:dyDescent="0.25">
      <c r="A28" s="22" t="s">
        <v>96</v>
      </c>
      <c r="B28" s="17" t="s">
        <v>14</v>
      </c>
      <c r="C28" s="17" t="s">
        <v>21</v>
      </c>
      <c r="D28" s="17" t="s">
        <v>80</v>
      </c>
      <c r="E28" s="17" t="s">
        <v>98</v>
      </c>
      <c r="F28" s="34">
        <v>270.00200000000001</v>
      </c>
    </row>
    <row r="29" spans="1:6" ht="20.399999999999999" x14ac:dyDescent="0.25">
      <c r="A29" s="22" t="s">
        <v>25</v>
      </c>
      <c r="B29" s="17" t="s">
        <v>14</v>
      </c>
      <c r="C29" s="17" t="s">
        <v>21</v>
      </c>
      <c r="D29" s="17" t="s">
        <v>80</v>
      </c>
      <c r="E29" s="17" t="s">
        <v>24</v>
      </c>
      <c r="F29" s="24">
        <v>2982</v>
      </c>
    </row>
    <row r="30" spans="1:6" ht="20.399999999999999" x14ac:dyDescent="0.25">
      <c r="A30" s="22" t="s">
        <v>106</v>
      </c>
      <c r="B30" s="17" t="s">
        <v>14</v>
      </c>
      <c r="C30" s="17" t="s">
        <v>21</v>
      </c>
      <c r="D30" s="17" t="s">
        <v>80</v>
      </c>
      <c r="E30" s="40" t="s">
        <v>108</v>
      </c>
      <c r="F30" s="31">
        <v>90</v>
      </c>
    </row>
    <row r="31" spans="1:6" ht="31.2" x14ac:dyDescent="0.25">
      <c r="A31" s="47" t="s">
        <v>180</v>
      </c>
      <c r="B31" s="17" t="s">
        <v>14</v>
      </c>
      <c r="C31" s="17" t="s">
        <v>21</v>
      </c>
      <c r="D31" s="17" t="s">
        <v>80</v>
      </c>
      <c r="E31" s="40" t="s">
        <v>179</v>
      </c>
      <c r="F31" s="31">
        <v>62.5</v>
      </c>
    </row>
    <row r="32" spans="1:6" x14ac:dyDescent="0.25">
      <c r="A32" s="22" t="s">
        <v>105</v>
      </c>
      <c r="B32" s="17" t="s">
        <v>14</v>
      </c>
      <c r="C32" s="17" t="s">
        <v>21</v>
      </c>
      <c r="D32" s="17" t="s">
        <v>80</v>
      </c>
      <c r="E32" s="40" t="s">
        <v>109</v>
      </c>
      <c r="F32" s="31">
        <v>17.5</v>
      </c>
    </row>
    <row r="33" spans="1:6" x14ac:dyDescent="0.25">
      <c r="A33" s="22" t="s">
        <v>107</v>
      </c>
      <c r="B33" s="17" t="s">
        <v>14</v>
      </c>
      <c r="C33" s="17" t="s">
        <v>21</v>
      </c>
      <c r="D33" s="17" t="s">
        <v>138</v>
      </c>
      <c r="E33" s="40" t="s">
        <v>110</v>
      </c>
      <c r="F33" s="31">
        <v>290</v>
      </c>
    </row>
    <row r="34" spans="1:6" ht="20.399999999999999" x14ac:dyDescent="0.25">
      <c r="A34" s="22" t="s">
        <v>95</v>
      </c>
      <c r="B34" s="17" t="s">
        <v>14</v>
      </c>
      <c r="C34" s="17" t="s">
        <v>21</v>
      </c>
      <c r="D34" s="17" t="s">
        <v>102</v>
      </c>
      <c r="E34" s="17" t="s">
        <v>23</v>
      </c>
      <c r="F34" s="31">
        <v>414.1</v>
      </c>
    </row>
    <row r="35" spans="1:6" ht="30.6" x14ac:dyDescent="0.25">
      <c r="A35" s="22" t="s">
        <v>96</v>
      </c>
      <c r="B35" s="17" t="s">
        <v>14</v>
      </c>
      <c r="C35" s="17" t="s">
        <v>21</v>
      </c>
      <c r="D35" s="17" t="s">
        <v>102</v>
      </c>
      <c r="E35" s="17" t="s">
        <v>98</v>
      </c>
      <c r="F35" s="31">
        <v>146.68</v>
      </c>
    </row>
    <row r="36" spans="1:6" x14ac:dyDescent="0.25">
      <c r="A36" s="12" t="s">
        <v>30</v>
      </c>
      <c r="B36" s="28" t="s">
        <v>14</v>
      </c>
      <c r="C36" s="28" t="s">
        <v>29</v>
      </c>
      <c r="D36" s="28" t="s">
        <v>13</v>
      </c>
      <c r="E36" s="28" t="s">
        <v>13</v>
      </c>
      <c r="F36" s="29">
        <f>F37</f>
        <v>0</v>
      </c>
    </row>
    <row r="37" spans="1:6" x14ac:dyDescent="0.25">
      <c r="A37" s="12" t="s">
        <v>26</v>
      </c>
      <c r="B37" s="11" t="s">
        <v>14</v>
      </c>
      <c r="C37" s="11" t="s">
        <v>29</v>
      </c>
      <c r="D37" s="11" t="s">
        <v>81</v>
      </c>
      <c r="E37" s="11" t="s">
        <v>13</v>
      </c>
      <c r="F37" s="13">
        <f>F38</f>
        <v>0</v>
      </c>
    </row>
    <row r="38" spans="1:6" x14ac:dyDescent="0.25">
      <c r="A38" s="7" t="s">
        <v>32</v>
      </c>
      <c r="B38" s="3" t="s">
        <v>14</v>
      </c>
      <c r="C38" s="3" t="s">
        <v>29</v>
      </c>
      <c r="D38" s="3" t="s">
        <v>82</v>
      </c>
      <c r="E38" s="3" t="s">
        <v>31</v>
      </c>
      <c r="F38" s="8">
        <f>65.6-65.6</f>
        <v>0</v>
      </c>
    </row>
    <row r="39" spans="1:6" x14ac:dyDescent="0.25">
      <c r="A39" s="12" t="s">
        <v>34</v>
      </c>
      <c r="B39" s="11" t="s">
        <v>14</v>
      </c>
      <c r="C39" s="11" t="s">
        <v>33</v>
      </c>
      <c r="D39" s="11" t="s">
        <v>13</v>
      </c>
      <c r="E39" s="11" t="s">
        <v>13</v>
      </c>
      <c r="F39" s="13">
        <f>+F40</f>
        <v>1031.67</v>
      </c>
    </row>
    <row r="40" spans="1:6" x14ac:dyDescent="0.25">
      <c r="A40" s="12" t="s">
        <v>26</v>
      </c>
      <c r="B40" s="11" t="s">
        <v>14</v>
      </c>
      <c r="C40" s="11" t="s">
        <v>33</v>
      </c>
      <c r="D40" s="11" t="s">
        <v>81</v>
      </c>
      <c r="E40" s="11" t="s">
        <v>13</v>
      </c>
      <c r="F40" s="13">
        <f>SUM(F41:F48)</f>
        <v>1031.67</v>
      </c>
    </row>
    <row r="41" spans="1:6" ht="20.399999999999999" x14ac:dyDescent="0.25">
      <c r="A41" s="22" t="s">
        <v>25</v>
      </c>
      <c r="B41" s="17" t="s">
        <v>14</v>
      </c>
      <c r="C41" s="17" t="s">
        <v>33</v>
      </c>
      <c r="D41" s="17" t="s">
        <v>154</v>
      </c>
      <c r="E41" s="17" t="s">
        <v>24</v>
      </c>
      <c r="F41" s="24">
        <v>600</v>
      </c>
    </row>
    <row r="42" spans="1:6" x14ac:dyDescent="0.25">
      <c r="A42" s="22" t="s">
        <v>28</v>
      </c>
      <c r="B42" s="17" t="s">
        <v>14</v>
      </c>
      <c r="C42" s="17" t="s">
        <v>33</v>
      </c>
      <c r="D42" s="17" t="s">
        <v>83</v>
      </c>
      <c r="E42" s="17" t="s">
        <v>27</v>
      </c>
      <c r="F42" s="24">
        <v>110.43</v>
      </c>
    </row>
    <row r="43" spans="1:6" x14ac:dyDescent="0.25">
      <c r="A43" s="22" t="s">
        <v>28</v>
      </c>
      <c r="B43" s="17" t="s">
        <v>14</v>
      </c>
      <c r="C43" s="17" t="s">
        <v>33</v>
      </c>
      <c r="D43" s="17" t="s">
        <v>84</v>
      </c>
      <c r="E43" s="17" t="s">
        <v>27</v>
      </c>
      <c r="F43" s="24">
        <v>58.9</v>
      </c>
    </row>
    <row r="44" spans="1:6" x14ac:dyDescent="0.25">
      <c r="A44" s="22" t="s">
        <v>28</v>
      </c>
      <c r="B44" s="17" t="s">
        <v>14</v>
      </c>
      <c r="C44" s="17" t="s">
        <v>33</v>
      </c>
      <c r="D44" s="17" t="s">
        <v>85</v>
      </c>
      <c r="E44" s="17" t="s">
        <v>27</v>
      </c>
      <c r="F44" s="24">
        <v>16.100000000000001</v>
      </c>
    </row>
    <row r="45" spans="1:6" x14ac:dyDescent="0.25">
      <c r="A45" s="22" t="s">
        <v>28</v>
      </c>
      <c r="B45" s="17" t="s">
        <v>14</v>
      </c>
      <c r="C45" s="17" t="s">
        <v>33</v>
      </c>
      <c r="D45" s="17" t="s">
        <v>86</v>
      </c>
      <c r="E45" s="17" t="s">
        <v>27</v>
      </c>
      <c r="F45" s="24">
        <v>38.99</v>
      </c>
    </row>
    <row r="46" spans="1:6" x14ac:dyDescent="0.25">
      <c r="A46" s="22" t="s">
        <v>28</v>
      </c>
      <c r="B46" s="17" t="s">
        <v>14</v>
      </c>
      <c r="C46" s="17" t="s">
        <v>33</v>
      </c>
      <c r="D46" s="17" t="s">
        <v>129</v>
      </c>
      <c r="E46" s="17" t="s">
        <v>27</v>
      </c>
      <c r="F46" s="24">
        <f>21.9+22</f>
        <v>43.9</v>
      </c>
    </row>
    <row r="47" spans="1:6" x14ac:dyDescent="0.25">
      <c r="A47" s="22" t="s">
        <v>28</v>
      </c>
      <c r="B47" s="17" t="s">
        <v>14</v>
      </c>
      <c r="C47" s="17" t="s">
        <v>33</v>
      </c>
      <c r="D47" s="17" t="s">
        <v>87</v>
      </c>
      <c r="E47" s="17" t="s">
        <v>27</v>
      </c>
      <c r="F47" s="24">
        <v>50</v>
      </c>
    </row>
    <row r="48" spans="1:6" x14ac:dyDescent="0.25">
      <c r="A48" s="22" t="s">
        <v>28</v>
      </c>
      <c r="B48" s="33" t="s">
        <v>14</v>
      </c>
      <c r="C48" s="33" t="s">
        <v>33</v>
      </c>
      <c r="D48" s="33" t="s">
        <v>88</v>
      </c>
      <c r="E48" s="33" t="s">
        <v>27</v>
      </c>
      <c r="F48" s="31">
        <v>113.35</v>
      </c>
    </row>
    <row r="49" spans="1:6" x14ac:dyDescent="0.25">
      <c r="A49" s="12" t="s">
        <v>115</v>
      </c>
      <c r="B49" s="11" t="s">
        <v>14</v>
      </c>
      <c r="C49" s="11" t="s">
        <v>116</v>
      </c>
      <c r="D49" s="11" t="s">
        <v>81</v>
      </c>
      <c r="E49" s="11"/>
      <c r="F49" s="29">
        <v>233.7</v>
      </c>
    </row>
    <row r="50" spans="1:6" x14ac:dyDescent="0.25">
      <c r="A50" s="22" t="s">
        <v>26</v>
      </c>
      <c r="B50" s="17" t="s">
        <v>14</v>
      </c>
      <c r="C50" s="17" t="s">
        <v>116</v>
      </c>
      <c r="D50" s="11" t="s">
        <v>117</v>
      </c>
      <c r="E50" s="17"/>
      <c r="F50" s="29">
        <v>233.7</v>
      </c>
    </row>
    <row r="51" spans="1:6" ht="20.399999999999999" x14ac:dyDescent="0.25">
      <c r="A51" s="22" t="s">
        <v>95</v>
      </c>
      <c r="B51" s="17" t="s">
        <v>14</v>
      </c>
      <c r="C51" s="17" t="s">
        <v>116</v>
      </c>
      <c r="D51" s="17" t="s">
        <v>117</v>
      </c>
      <c r="E51" s="17" t="s">
        <v>23</v>
      </c>
      <c r="F51" s="31">
        <v>179.49</v>
      </c>
    </row>
    <row r="52" spans="1:6" ht="30.6" x14ac:dyDescent="0.25">
      <c r="A52" s="22" t="s">
        <v>96</v>
      </c>
      <c r="B52" s="17" t="s">
        <v>14</v>
      </c>
      <c r="C52" s="17" t="s">
        <v>116</v>
      </c>
      <c r="D52" s="17" t="s">
        <v>117</v>
      </c>
      <c r="E52" s="17" t="s">
        <v>98</v>
      </c>
      <c r="F52" s="31">
        <v>54.21</v>
      </c>
    </row>
    <row r="53" spans="1:6" x14ac:dyDescent="0.25">
      <c r="A53" s="12" t="s">
        <v>69</v>
      </c>
      <c r="B53" s="11" t="s">
        <v>14</v>
      </c>
      <c r="C53" s="11" t="s">
        <v>70</v>
      </c>
      <c r="D53" s="11" t="s">
        <v>81</v>
      </c>
      <c r="E53" s="11" t="s">
        <v>13</v>
      </c>
      <c r="F53" s="13">
        <f>F54</f>
        <v>515</v>
      </c>
    </row>
    <row r="54" spans="1:6" ht="20.399999999999999" x14ac:dyDescent="0.25">
      <c r="A54" s="7" t="s">
        <v>71</v>
      </c>
      <c r="B54" s="3" t="s">
        <v>14</v>
      </c>
      <c r="C54" s="3" t="s">
        <v>46</v>
      </c>
      <c r="D54" s="3" t="s">
        <v>89</v>
      </c>
      <c r="E54" s="3" t="s">
        <v>47</v>
      </c>
      <c r="F54" s="8">
        <f>480+35</f>
        <v>515</v>
      </c>
    </row>
    <row r="55" spans="1:6" s="30" customFormat="1" ht="40.799999999999997" x14ac:dyDescent="0.25">
      <c r="A55" s="12" t="s">
        <v>72</v>
      </c>
      <c r="B55" s="11" t="s">
        <v>14</v>
      </c>
      <c r="C55" s="11" t="s">
        <v>73</v>
      </c>
      <c r="D55" s="11" t="s">
        <v>44</v>
      </c>
      <c r="E55" s="11" t="s">
        <v>13</v>
      </c>
      <c r="F55" s="13">
        <f>+F56+F60+F63+F83+F100</f>
        <v>36058.9182</v>
      </c>
    </row>
    <row r="56" spans="1:6" ht="30.6" x14ac:dyDescent="0.25">
      <c r="A56" s="48" t="s">
        <v>57</v>
      </c>
      <c r="B56" s="33" t="s">
        <v>14</v>
      </c>
      <c r="C56" s="33" t="s">
        <v>37</v>
      </c>
      <c r="D56" s="33" t="s">
        <v>54</v>
      </c>
      <c r="E56" s="33" t="s">
        <v>24</v>
      </c>
      <c r="F56" s="25">
        <f>SUM(F57:F59)</f>
        <v>1193</v>
      </c>
    </row>
    <row r="57" spans="1:6" ht="20.399999999999999" x14ac:dyDescent="0.25">
      <c r="A57" s="22" t="s">
        <v>55</v>
      </c>
      <c r="B57" s="17" t="s">
        <v>14</v>
      </c>
      <c r="C57" s="17" t="s">
        <v>37</v>
      </c>
      <c r="D57" s="17" t="s">
        <v>130</v>
      </c>
      <c r="E57" s="17" t="s">
        <v>108</v>
      </c>
      <c r="F57" s="24">
        <f>300+70+40</f>
        <v>410</v>
      </c>
    </row>
    <row r="58" spans="1:6" ht="20.399999999999999" x14ac:dyDescent="0.25">
      <c r="A58" s="22" t="s">
        <v>56</v>
      </c>
      <c r="B58" s="17" t="s">
        <v>14</v>
      </c>
      <c r="C58" s="17" t="s">
        <v>38</v>
      </c>
      <c r="D58" s="17" t="s">
        <v>131</v>
      </c>
      <c r="E58" s="17" t="s">
        <v>24</v>
      </c>
      <c r="F58" s="24">
        <v>773</v>
      </c>
    </row>
    <row r="59" spans="1:6" ht="20.399999999999999" x14ac:dyDescent="0.25">
      <c r="A59" s="22" t="s">
        <v>111</v>
      </c>
      <c r="B59" s="17" t="s">
        <v>14</v>
      </c>
      <c r="C59" s="17" t="s">
        <v>38</v>
      </c>
      <c r="D59" s="17" t="s">
        <v>132</v>
      </c>
      <c r="E59" s="17" t="s">
        <v>24</v>
      </c>
      <c r="F59" s="24">
        <v>10</v>
      </c>
    </row>
    <row r="60" spans="1:6" ht="20.399999999999999" x14ac:dyDescent="0.25">
      <c r="A60" s="12" t="s">
        <v>76</v>
      </c>
      <c r="B60" s="11" t="s">
        <v>14</v>
      </c>
      <c r="C60" s="11" t="s">
        <v>74</v>
      </c>
      <c r="D60" s="11" t="s">
        <v>58</v>
      </c>
      <c r="E60" s="11" t="s">
        <v>13</v>
      </c>
      <c r="F60" s="13">
        <f>SUM(F61:F62)</f>
        <v>1010</v>
      </c>
    </row>
    <row r="61" spans="1:6" x14ac:dyDescent="0.25">
      <c r="A61" s="22" t="s">
        <v>59</v>
      </c>
      <c r="B61" s="3" t="s">
        <v>14</v>
      </c>
      <c r="C61" s="3" t="s">
        <v>35</v>
      </c>
      <c r="D61" s="3" t="s">
        <v>133</v>
      </c>
      <c r="E61" s="3" t="s">
        <v>24</v>
      </c>
      <c r="F61" s="8">
        <v>10</v>
      </c>
    </row>
    <row r="62" spans="1:6" ht="20.399999999999999" x14ac:dyDescent="0.25">
      <c r="A62" s="22" t="s">
        <v>194</v>
      </c>
      <c r="B62" s="17" t="s">
        <v>14</v>
      </c>
      <c r="C62" s="17" t="s">
        <v>36</v>
      </c>
      <c r="D62" s="17" t="s">
        <v>134</v>
      </c>
      <c r="E62" s="17" t="s">
        <v>24</v>
      </c>
      <c r="F62" s="24">
        <v>1000</v>
      </c>
    </row>
    <row r="63" spans="1:6" ht="46.5" customHeight="1" x14ac:dyDescent="0.25">
      <c r="A63" s="23" t="s">
        <v>60</v>
      </c>
      <c r="B63" s="18" t="s">
        <v>14</v>
      </c>
      <c r="C63" s="18" t="s">
        <v>94</v>
      </c>
      <c r="D63" s="18" t="s">
        <v>61</v>
      </c>
      <c r="E63" s="11" t="s">
        <v>24</v>
      </c>
      <c r="F63" s="25">
        <f>SUM(F64:F82)</f>
        <v>23754.048999999999</v>
      </c>
    </row>
    <row r="64" spans="1:6" s="39" customFormat="1" ht="30.6" x14ac:dyDescent="0.25">
      <c r="A64" s="36" t="s">
        <v>113</v>
      </c>
      <c r="B64" s="37" t="s">
        <v>14</v>
      </c>
      <c r="C64" s="37" t="s">
        <v>39</v>
      </c>
      <c r="D64" s="37" t="s">
        <v>135</v>
      </c>
      <c r="E64" s="17" t="s">
        <v>24</v>
      </c>
      <c r="F64" s="24">
        <v>373.43</v>
      </c>
    </row>
    <row r="65" spans="1:6" s="39" customFormat="1" ht="20.399999999999999" x14ac:dyDescent="0.25">
      <c r="A65" s="36" t="s">
        <v>121</v>
      </c>
      <c r="B65" s="37" t="s">
        <v>14</v>
      </c>
      <c r="C65" s="37" t="s">
        <v>39</v>
      </c>
      <c r="D65" s="37" t="s">
        <v>136</v>
      </c>
      <c r="E65" s="37" t="s">
        <v>24</v>
      </c>
      <c r="F65" s="38">
        <v>950</v>
      </c>
    </row>
    <row r="66" spans="1:6" s="39" customFormat="1" ht="20.399999999999999" x14ac:dyDescent="0.25">
      <c r="A66" s="36" t="s">
        <v>119</v>
      </c>
      <c r="B66" s="37" t="s">
        <v>14</v>
      </c>
      <c r="C66" s="37" t="s">
        <v>39</v>
      </c>
      <c r="D66" s="37" t="s">
        <v>137</v>
      </c>
      <c r="E66" s="37" t="s">
        <v>120</v>
      </c>
      <c r="F66" s="38">
        <v>2930.77</v>
      </c>
    </row>
    <row r="67" spans="1:6" s="39" customFormat="1" ht="20.399999999999999" x14ac:dyDescent="0.25">
      <c r="A67" s="36" t="s">
        <v>127</v>
      </c>
      <c r="B67" s="37" t="s">
        <v>14</v>
      </c>
      <c r="C67" s="37" t="s">
        <v>39</v>
      </c>
      <c r="D67" s="37" t="s">
        <v>155</v>
      </c>
      <c r="E67" s="37" t="s">
        <v>120</v>
      </c>
      <c r="F67" s="38">
        <v>9.0534999999999997</v>
      </c>
    </row>
    <row r="68" spans="1:6" s="39" customFormat="1" ht="20.399999999999999" x14ac:dyDescent="0.25">
      <c r="A68" s="36" t="s">
        <v>161</v>
      </c>
      <c r="B68" s="37" t="s">
        <v>14</v>
      </c>
      <c r="C68" s="37" t="s">
        <v>39</v>
      </c>
      <c r="D68" s="37" t="s">
        <v>156</v>
      </c>
      <c r="E68" s="37" t="s">
        <v>120</v>
      </c>
      <c r="F68" s="38">
        <v>896.29650000000004</v>
      </c>
    </row>
    <row r="69" spans="1:6" s="39" customFormat="1" ht="30.6" x14ac:dyDescent="0.25">
      <c r="A69" s="36" t="s">
        <v>162</v>
      </c>
      <c r="B69" s="37" t="s">
        <v>14</v>
      </c>
      <c r="C69" s="37" t="s">
        <v>157</v>
      </c>
      <c r="D69" s="37" t="s">
        <v>135</v>
      </c>
      <c r="E69" s="17" t="s">
        <v>24</v>
      </c>
      <c r="F69" s="38">
        <f>50</f>
        <v>50</v>
      </c>
    </row>
    <row r="70" spans="1:6" ht="20.399999999999999" x14ac:dyDescent="0.25">
      <c r="A70" s="22" t="s">
        <v>163</v>
      </c>
      <c r="B70" s="17" t="s">
        <v>14</v>
      </c>
      <c r="C70" s="17" t="s">
        <v>40</v>
      </c>
      <c r="D70" s="17" t="s">
        <v>139</v>
      </c>
      <c r="E70" s="17" t="s">
        <v>24</v>
      </c>
      <c r="F70" s="24">
        <v>3200</v>
      </c>
    </row>
    <row r="71" spans="1:6" ht="20.399999999999999" x14ac:dyDescent="0.25">
      <c r="A71" s="36" t="s">
        <v>164</v>
      </c>
      <c r="B71" s="37" t="s">
        <v>14</v>
      </c>
      <c r="C71" s="37" t="s">
        <v>40</v>
      </c>
      <c r="D71" s="37" t="s">
        <v>141</v>
      </c>
      <c r="E71" s="37" t="s">
        <v>24</v>
      </c>
      <c r="F71" s="38">
        <v>5795.38</v>
      </c>
    </row>
    <row r="72" spans="1:6" x14ac:dyDescent="0.25">
      <c r="A72" s="36" t="s">
        <v>159</v>
      </c>
      <c r="B72" s="37" t="s">
        <v>14</v>
      </c>
      <c r="C72" s="37" t="s">
        <v>40</v>
      </c>
      <c r="D72" s="37" t="s">
        <v>144</v>
      </c>
      <c r="E72" s="37" t="s">
        <v>24</v>
      </c>
      <c r="F72" s="38">
        <v>585.66999999999996</v>
      </c>
    </row>
    <row r="73" spans="1:6" x14ac:dyDescent="0.25">
      <c r="A73" s="36" t="s">
        <v>165</v>
      </c>
      <c r="B73" s="37" t="s">
        <v>14</v>
      </c>
      <c r="C73" s="37" t="s">
        <v>40</v>
      </c>
      <c r="D73" s="37" t="s">
        <v>148</v>
      </c>
      <c r="E73" s="37" t="s">
        <v>24</v>
      </c>
      <c r="F73" s="38">
        <v>500</v>
      </c>
    </row>
    <row r="74" spans="1:6" x14ac:dyDescent="0.25">
      <c r="A74" s="36" t="s">
        <v>160</v>
      </c>
      <c r="B74" s="37" t="s">
        <v>14</v>
      </c>
      <c r="C74" s="37" t="s">
        <v>40</v>
      </c>
      <c r="D74" s="37" t="s">
        <v>145</v>
      </c>
      <c r="E74" s="37" t="s">
        <v>24</v>
      </c>
      <c r="F74" s="38">
        <f>1086.956+0.04</f>
        <v>1086.9959999999999</v>
      </c>
    </row>
    <row r="75" spans="1:6" ht="20.399999999999999" x14ac:dyDescent="0.25">
      <c r="A75" s="36" t="s">
        <v>166</v>
      </c>
      <c r="B75" s="37" t="s">
        <v>14</v>
      </c>
      <c r="C75" s="37" t="s">
        <v>40</v>
      </c>
      <c r="D75" s="37" t="s">
        <v>158</v>
      </c>
      <c r="E75" s="37" t="s">
        <v>24</v>
      </c>
      <c r="F75" s="38">
        <f>625-3.125</f>
        <v>621.875</v>
      </c>
    </row>
    <row r="76" spans="1:6" x14ac:dyDescent="0.25">
      <c r="A76" s="36" t="s">
        <v>167</v>
      </c>
      <c r="B76" s="37" t="s">
        <v>14</v>
      </c>
      <c r="C76" s="37" t="s">
        <v>40</v>
      </c>
      <c r="D76" s="37" t="s">
        <v>149</v>
      </c>
      <c r="E76" s="37" t="s">
        <v>24</v>
      </c>
      <c r="F76" s="38">
        <f>108.696+55</f>
        <v>163.696</v>
      </c>
    </row>
    <row r="77" spans="1:6" ht="20.399999999999999" x14ac:dyDescent="0.25">
      <c r="A77" s="36" t="s">
        <v>188</v>
      </c>
      <c r="B77" s="37" t="s">
        <v>14</v>
      </c>
      <c r="C77" s="37" t="s">
        <v>40</v>
      </c>
      <c r="D77" s="37" t="s">
        <v>189</v>
      </c>
      <c r="E77" s="37" t="s">
        <v>24</v>
      </c>
      <c r="F77" s="38">
        <v>400</v>
      </c>
    </row>
    <row r="78" spans="1:6" ht="30.6" x14ac:dyDescent="0.25">
      <c r="A78" s="22" t="s">
        <v>184</v>
      </c>
      <c r="B78" s="17" t="s">
        <v>14</v>
      </c>
      <c r="C78" s="17" t="s">
        <v>75</v>
      </c>
      <c r="D78" s="17" t="s">
        <v>140</v>
      </c>
      <c r="E78" s="17" t="s">
        <v>24</v>
      </c>
      <c r="F78" s="24">
        <v>3400</v>
      </c>
    </row>
    <row r="79" spans="1:6" ht="20.399999999999999" x14ac:dyDescent="0.25">
      <c r="A79" s="22" t="s">
        <v>185</v>
      </c>
      <c r="B79" s="17" t="s">
        <v>14</v>
      </c>
      <c r="C79" s="17" t="s">
        <v>75</v>
      </c>
      <c r="D79" s="17" t="s">
        <v>142</v>
      </c>
      <c r="E79" s="17" t="s">
        <v>24</v>
      </c>
      <c r="F79" s="24">
        <v>770.5</v>
      </c>
    </row>
    <row r="80" spans="1:6" ht="20.399999999999999" x14ac:dyDescent="0.25">
      <c r="A80" s="22" t="s">
        <v>186</v>
      </c>
      <c r="B80" s="17" t="s">
        <v>14</v>
      </c>
      <c r="C80" s="17" t="s">
        <v>75</v>
      </c>
      <c r="D80" s="17" t="s">
        <v>146</v>
      </c>
      <c r="E80" s="17" t="s">
        <v>24</v>
      </c>
      <c r="F80" s="34">
        <v>908.89200000000005</v>
      </c>
    </row>
    <row r="81" spans="1:6" x14ac:dyDescent="0.25">
      <c r="A81" s="36" t="s">
        <v>168</v>
      </c>
      <c r="B81" s="17" t="s">
        <v>14</v>
      </c>
      <c r="C81" s="17" t="s">
        <v>75</v>
      </c>
      <c r="D81" s="17" t="s">
        <v>143</v>
      </c>
      <c r="E81" s="17" t="s">
        <v>24</v>
      </c>
      <c r="F81" s="24">
        <v>901</v>
      </c>
    </row>
    <row r="82" spans="1:6" x14ac:dyDescent="0.25">
      <c r="A82" s="36" t="s">
        <v>187</v>
      </c>
      <c r="B82" s="17" t="s">
        <v>14</v>
      </c>
      <c r="C82" s="17" t="s">
        <v>75</v>
      </c>
      <c r="D82" s="17" t="s">
        <v>147</v>
      </c>
      <c r="E82" s="17" t="s">
        <v>24</v>
      </c>
      <c r="F82" s="24">
        <v>210.49</v>
      </c>
    </row>
    <row r="83" spans="1:6" ht="30.6" x14ac:dyDescent="0.25">
      <c r="A83" s="12" t="s">
        <v>62</v>
      </c>
      <c r="B83" s="11" t="s">
        <v>14</v>
      </c>
      <c r="C83" s="11" t="s">
        <v>42</v>
      </c>
      <c r="D83" s="11" t="s">
        <v>63</v>
      </c>
      <c r="E83" s="11" t="s">
        <v>13</v>
      </c>
      <c r="F83" s="13">
        <f>F84+F92+F97+F98+F99</f>
        <v>7360.6892000000007</v>
      </c>
    </row>
    <row r="84" spans="1:6" ht="34.5" customHeight="1" x14ac:dyDescent="0.25">
      <c r="A84" s="22" t="s">
        <v>64</v>
      </c>
      <c r="B84" s="11" t="s">
        <v>14</v>
      </c>
      <c r="C84" s="11" t="s">
        <v>43</v>
      </c>
      <c r="D84" s="11" t="s">
        <v>90</v>
      </c>
      <c r="E84" s="11"/>
      <c r="F84" s="13">
        <f>SUM(F85:F91)</f>
        <v>5193.6892000000007</v>
      </c>
    </row>
    <row r="85" spans="1:6" ht="15.75" customHeight="1" x14ac:dyDescent="0.25">
      <c r="A85" s="22" t="s">
        <v>114</v>
      </c>
      <c r="B85" s="17" t="s">
        <v>14</v>
      </c>
      <c r="C85" s="17" t="s">
        <v>43</v>
      </c>
      <c r="D85" s="17" t="s">
        <v>150</v>
      </c>
      <c r="E85" s="17" t="s">
        <v>45</v>
      </c>
      <c r="F85" s="24">
        <f>2000+140.17+211.7892+260</f>
        <v>2611.9592000000002</v>
      </c>
    </row>
    <row r="86" spans="1:6" ht="30.6" x14ac:dyDescent="0.25">
      <c r="A86" s="22" t="s">
        <v>122</v>
      </c>
      <c r="B86" s="17" t="s">
        <v>14</v>
      </c>
      <c r="C86" s="17" t="s">
        <v>43</v>
      </c>
      <c r="D86" s="17" t="s">
        <v>150</v>
      </c>
      <c r="E86" s="17" t="s">
        <v>97</v>
      </c>
      <c r="F86" s="24">
        <f>600+42.33+70+82</f>
        <v>794.33</v>
      </c>
    </row>
    <row r="87" spans="1:6" ht="20.399999999999999" x14ac:dyDescent="0.25">
      <c r="A87" s="22" t="s">
        <v>123</v>
      </c>
      <c r="B87" s="17" t="s">
        <v>14</v>
      </c>
      <c r="C87" s="17" t="s">
        <v>43</v>
      </c>
      <c r="D87" s="17" t="s">
        <v>150</v>
      </c>
      <c r="E87" s="17" t="s">
        <v>108</v>
      </c>
      <c r="F87" s="24">
        <f>27.3</f>
        <v>27.3</v>
      </c>
    </row>
    <row r="88" spans="1:6" ht="20.399999999999999" x14ac:dyDescent="0.25">
      <c r="A88" s="22" t="s">
        <v>124</v>
      </c>
      <c r="B88" s="17" t="s">
        <v>14</v>
      </c>
      <c r="C88" s="17" t="s">
        <v>43</v>
      </c>
      <c r="D88" s="17" t="s">
        <v>150</v>
      </c>
      <c r="E88" s="17" t="s">
        <v>24</v>
      </c>
      <c r="F88" s="24">
        <f>1400+46+230+6-110+25.1+30+30</f>
        <v>1657.1</v>
      </c>
    </row>
    <row r="89" spans="1:6" x14ac:dyDescent="0.25">
      <c r="A89" s="22" t="s">
        <v>125</v>
      </c>
      <c r="B89" s="17" t="s">
        <v>14</v>
      </c>
      <c r="C89" s="17" t="s">
        <v>43</v>
      </c>
      <c r="D89" s="17" t="s">
        <v>150</v>
      </c>
      <c r="E89" s="17" t="s">
        <v>109</v>
      </c>
      <c r="F89" s="24">
        <f>30</f>
        <v>30</v>
      </c>
    </row>
    <row r="90" spans="1:6" x14ac:dyDescent="0.25">
      <c r="A90" s="22" t="s">
        <v>178</v>
      </c>
      <c r="B90" s="17" t="s">
        <v>14</v>
      </c>
      <c r="C90" s="17" t="s">
        <v>43</v>
      </c>
      <c r="D90" s="17" t="s">
        <v>150</v>
      </c>
      <c r="E90" s="17" t="s">
        <v>110</v>
      </c>
      <c r="F90" s="24">
        <v>60</v>
      </c>
    </row>
    <row r="91" spans="1:6" x14ac:dyDescent="0.25">
      <c r="A91" s="22" t="s">
        <v>169</v>
      </c>
      <c r="B91" s="17" t="s">
        <v>14</v>
      </c>
      <c r="C91" s="17" t="s">
        <v>43</v>
      </c>
      <c r="D91" s="17" t="s">
        <v>150</v>
      </c>
      <c r="E91" s="17" t="s">
        <v>112</v>
      </c>
      <c r="F91" s="24">
        <f>5+8</f>
        <v>13</v>
      </c>
    </row>
    <row r="92" spans="1:6" ht="20.399999999999999" x14ac:dyDescent="0.25">
      <c r="A92" s="7" t="s">
        <v>170</v>
      </c>
      <c r="B92" s="11" t="s">
        <v>14</v>
      </c>
      <c r="C92" s="11" t="s">
        <v>43</v>
      </c>
      <c r="D92" s="11" t="s">
        <v>91</v>
      </c>
      <c r="E92" s="11"/>
      <c r="F92" s="13">
        <f>SUM(F93:F96)</f>
        <v>1170</v>
      </c>
    </row>
    <row r="93" spans="1:6" ht="16.5" customHeight="1" x14ac:dyDescent="0.25">
      <c r="A93" s="22" t="s">
        <v>171</v>
      </c>
      <c r="B93" s="17" t="s">
        <v>14</v>
      </c>
      <c r="C93" s="17" t="s">
        <v>43</v>
      </c>
      <c r="D93" s="17" t="s">
        <v>151</v>
      </c>
      <c r="E93" s="17" t="s">
        <v>45</v>
      </c>
      <c r="F93" s="24">
        <f>580+100</f>
        <v>680</v>
      </c>
    </row>
    <row r="94" spans="1:6" ht="30.6" x14ac:dyDescent="0.25">
      <c r="A94" s="22" t="s">
        <v>172</v>
      </c>
      <c r="B94" s="17" t="s">
        <v>14</v>
      </c>
      <c r="C94" s="17" t="s">
        <v>43</v>
      </c>
      <c r="D94" s="17" t="s">
        <v>151</v>
      </c>
      <c r="E94" s="17" t="s">
        <v>97</v>
      </c>
      <c r="F94" s="24">
        <f>175+30+20</f>
        <v>225</v>
      </c>
    </row>
    <row r="95" spans="1:6" ht="20.399999999999999" x14ac:dyDescent="0.25">
      <c r="A95" s="22" t="s">
        <v>173</v>
      </c>
      <c r="B95" s="17" t="s">
        <v>14</v>
      </c>
      <c r="C95" s="17" t="s">
        <v>43</v>
      </c>
      <c r="D95" s="17" t="s">
        <v>151</v>
      </c>
      <c r="E95" s="17" t="s">
        <v>24</v>
      </c>
      <c r="F95" s="24">
        <f>200+20+40</f>
        <v>260</v>
      </c>
    </row>
    <row r="96" spans="1:6" x14ac:dyDescent="0.25">
      <c r="A96" s="22" t="s">
        <v>174</v>
      </c>
      <c r="B96" s="17" t="s">
        <v>14</v>
      </c>
      <c r="C96" s="17" t="s">
        <v>43</v>
      </c>
      <c r="D96" s="17" t="s">
        <v>151</v>
      </c>
      <c r="E96" s="17" t="s">
        <v>112</v>
      </c>
      <c r="F96" s="24">
        <f>5+5-5</f>
        <v>5</v>
      </c>
    </row>
    <row r="97" spans="1:6" ht="20.399999999999999" x14ac:dyDescent="0.25">
      <c r="A97" s="22" t="s">
        <v>175</v>
      </c>
      <c r="B97" s="11" t="s">
        <v>14</v>
      </c>
      <c r="C97" s="11" t="s">
        <v>43</v>
      </c>
      <c r="D97" s="11" t="s">
        <v>92</v>
      </c>
      <c r="E97" s="11" t="s">
        <v>24</v>
      </c>
      <c r="F97" s="13">
        <f>300+130+30</f>
        <v>460</v>
      </c>
    </row>
    <row r="98" spans="1:6" x14ac:dyDescent="0.25">
      <c r="A98" s="22" t="s">
        <v>176</v>
      </c>
      <c r="B98" s="11" t="s">
        <v>14</v>
      </c>
      <c r="C98" s="11" t="s">
        <v>43</v>
      </c>
      <c r="D98" s="11" t="s">
        <v>152</v>
      </c>
      <c r="E98" s="11" t="s">
        <v>45</v>
      </c>
      <c r="F98" s="13">
        <f>280.34+132.1045</f>
        <v>412.44449999999995</v>
      </c>
    </row>
    <row r="99" spans="1:6" ht="30.6" x14ac:dyDescent="0.25">
      <c r="A99" s="22" t="s">
        <v>177</v>
      </c>
      <c r="B99" s="11" t="s">
        <v>14</v>
      </c>
      <c r="C99" s="11" t="s">
        <v>43</v>
      </c>
      <c r="D99" s="11" t="s">
        <v>152</v>
      </c>
      <c r="E99" s="11" t="s">
        <v>97</v>
      </c>
      <c r="F99" s="13">
        <f>84.66+39.8955</f>
        <v>124.55549999999999</v>
      </c>
    </row>
    <row r="100" spans="1:6" ht="20.399999999999999" x14ac:dyDescent="0.25">
      <c r="A100" s="12" t="s">
        <v>68</v>
      </c>
      <c r="B100" s="11" t="s">
        <v>14</v>
      </c>
      <c r="C100" s="11" t="s">
        <v>48</v>
      </c>
      <c r="D100" s="11" t="s">
        <v>65</v>
      </c>
      <c r="E100" s="17"/>
      <c r="F100" s="13">
        <f>SUM(F101:F107)</f>
        <v>2741.1800000000003</v>
      </c>
    </row>
    <row r="101" spans="1:6" ht="20.399999999999999" x14ac:dyDescent="0.25">
      <c r="A101" s="22" t="s">
        <v>66</v>
      </c>
      <c r="B101" s="17" t="s">
        <v>14</v>
      </c>
      <c r="C101" s="17" t="s">
        <v>48</v>
      </c>
      <c r="D101" s="17" t="s">
        <v>153</v>
      </c>
      <c r="E101" s="17" t="s">
        <v>24</v>
      </c>
      <c r="F101" s="24">
        <v>1842.09</v>
      </c>
    </row>
    <row r="102" spans="1:6" ht="20.399999999999999" x14ac:dyDescent="0.25">
      <c r="A102" s="22" t="s">
        <v>190</v>
      </c>
      <c r="B102" s="17" t="s">
        <v>14</v>
      </c>
      <c r="C102" s="17" t="s">
        <v>48</v>
      </c>
      <c r="D102" s="17" t="s">
        <v>191</v>
      </c>
      <c r="E102" s="17" t="s">
        <v>24</v>
      </c>
      <c r="F102" s="24">
        <v>400</v>
      </c>
    </row>
    <row r="103" spans="1:6" x14ac:dyDescent="0.25">
      <c r="A103" s="7" t="s">
        <v>67</v>
      </c>
      <c r="B103" s="17" t="s">
        <v>14</v>
      </c>
      <c r="C103" s="17" t="s">
        <v>41</v>
      </c>
      <c r="D103" s="17" t="s">
        <v>93</v>
      </c>
      <c r="E103" s="17" t="s">
        <v>24</v>
      </c>
      <c r="F103" s="24">
        <v>131.25</v>
      </c>
    </row>
    <row r="104" spans="1:6" x14ac:dyDescent="0.25">
      <c r="A104" s="22" t="s">
        <v>103</v>
      </c>
      <c r="B104" s="17" t="s">
        <v>14</v>
      </c>
      <c r="C104" s="17" t="s">
        <v>41</v>
      </c>
      <c r="D104" s="17" t="s">
        <v>93</v>
      </c>
      <c r="E104" s="17" t="s">
        <v>45</v>
      </c>
      <c r="F104" s="24">
        <v>32.33</v>
      </c>
    </row>
    <row r="105" spans="1:6" ht="20.399999999999999" x14ac:dyDescent="0.25">
      <c r="A105" s="22" t="s">
        <v>104</v>
      </c>
      <c r="B105" s="17" t="s">
        <v>14</v>
      </c>
      <c r="C105" s="17" t="s">
        <v>41</v>
      </c>
      <c r="D105" s="17" t="s">
        <v>93</v>
      </c>
      <c r="E105" s="17" t="s">
        <v>97</v>
      </c>
      <c r="F105" s="24">
        <v>9.76</v>
      </c>
    </row>
    <row r="106" spans="1:6" x14ac:dyDescent="0.25">
      <c r="A106" s="22" t="s">
        <v>182</v>
      </c>
      <c r="B106" s="17" t="s">
        <v>14</v>
      </c>
      <c r="C106" s="17" t="s">
        <v>41</v>
      </c>
      <c r="D106" s="17" t="s">
        <v>181</v>
      </c>
      <c r="E106" s="17" t="s">
        <v>45</v>
      </c>
      <c r="F106" s="24">
        <v>250.05</v>
      </c>
    </row>
    <row r="107" spans="1:6" ht="20.399999999999999" x14ac:dyDescent="0.25">
      <c r="A107" s="22" t="s">
        <v>183</v>
      </c>
      <c r="B107" s="17" t="s">
        <v>14</v>
      </c>
      <c r="C107" s="17" t="s">
        <v>41</v>
      </c>
      <c r="D107" s="17" t="s">
        <v>181</v>
      </c>
      <c r="E107" s="17" t="s">
        <v>97</v>
      </c>
      <c r="F107" s="24">
        <v>75.7</v>
      </c>
    </row>
    <row r="108" spans="1:6" x14ac:dyDescent="0.25">
      <c r="A108" s="11" t="s">
        <v>49</v>
      </c>
      <c r="B108" s="12"/>
      <c r="C108" s="11"/>
      <c r="D108" s="11"/>
      <c r="E108" s="11"/>
      <c r="F108" s="13">
        <f>+F55+F17</f>
        <v>52022.072200000002</v>
      </c>
    </row>
    <row r="109" spans="1:6" x14ac:dyDescent="0.25">
      <c r="A109" s="26"/>
    </row>
    <row r="112" spans="1:6" x14ac:dyDescent="0.25">
      <c r="A112" t="s">
        <v>99</v>
      </c>
      <c r="D112" t="s">
        <v>100</v>
      </c>
    </row>
    <row r="115" spans="1:5" x14ac:dyDescent="0.25">
      <c r="A115" s="10"/>
    </row>
    <row r="116" spans="1:5" x14ac:dyDescent="0.25">
      <c r="A116" s="10"/>
    </row>
    <row r="120" spans="1:5" x14ac:dyDescent="0.25">
      <c r="C120" s="10"/>
      <c r="D120" s="10"/>
      <c r="E120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2017-08-24T12:57:46Z</cp:lastPrinted>
  <dcterms:created xsi:type="dcterms:W3CDTF">1996-10-08T23:32:33Z</dcterms:created>
  <dcterms:modified xsi:type="dcterms:W3CDTF">2017-12-20T08:39:10Z</dcterms:modified>
</cp:coreProperties>
</file>