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0\изм.14.12.2020г\"/>
    </mc:Choice>
  </mc:AlternateContent>
  <xr:revisionPtr revIDLastSave="0" documentId="13_ncr:1_{5F62EA26-DFA0-45C2-A91A-8691E301812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 (2)" sheetId="13" r:id="rId1"/>
  </sheets>
  <definedNames>
    <definedName name="_xlnm._FilterDatabase" localSheetId="0" hidden="1">'Роспись расходов (2)'!$A$18:$H$118</definedName>
    <definedName name="BFT_Print_Titles" localSheetId="0">'Роспись расходов (2)'!$14:$16</definedName>
    <definedName name="_xlnm.Print_Titles" localSheetId="0">'Роспись расходов (2)'!$14:$16</definedName>
  </definedNames>
  <calcPr calcId="191029"/>
</workbook>
</file>

<file path=xl/calcChain.xml><?xml version="1.0" encoding="utf-8"?>
<calcChain xmlns="http://schemas.openxmlformats.org/spreadsheetml/2006/main">
  <c r="F61" i="13" l="1"/>
  <c r="F72" i="13" l="1"/>
  <c r="F69" i="13"/>
  <c r="F38" i="13" l="1"/>
  <c r="F56" i="13" l="1"/>
  <c r="F57" i="13"/>
  <c r="G55" i="13"/>
  <c r="H55" i="13"/>
  <c r="H47" i="13"/>
  <c r="G48" i="13"/>
  <c r="G47" i="13" s="1"/>
  <c r="H48" i="13"/>
  <c r="F47" i="13"/>
  <c r="F48" i="13"/>
  <c r="F55" i="13" l="1"/>
  <c r="F98" i="13"/>
  <c r="F116" i="13"/>
  <c r="F89" i="13" l="1"/>
  <c r="F51" i="13" l="1"/>
  <c r="F62" i="13" l="1"/>
  <c r="F67" i="13"/>
  <c r="F66" i="13"/>
  <c r="F65" i="13" s="1"/>
  <c r="H87" i="13" l="1"/>
  <c r="H69" i="13" s="1"/>
  <c r="G69" i="13" l="1"/>
  <c r="G105" i="13" l="1"/>
  <c r="H105" i="13"/>
  <c r="F105" i="13"/>
  <c r="H116" i="13"/>
  <c r="G38" i="13" l="1"/>
  <c r="H38" i="13"/>
  <c r="F59" i="13" l="1"/>
  <c r="F21" i="13"/>
  <c r="G116" i="13"/>
  <c r="H114" i="13"/>
  <c r="G114" i="13"/>
  <c r="F114" i="13"/>
  <c r="H110" i="13"/>
  <c r="G110" i="13"/>
  <c r="F110" i="13"/>
  <c r="H108" i="13"/>
  <c r="G108" i="13"/>
  <c r="F108" i="13"/>
  <c r="H104" i="13"/>
  <c r="G104" i="13"/>
  <c r="F104" i="13"/>
  <c r="H98" i="13"/>
  <c r="G98" i="13"/>
  <c r="H95" i="13"/>
  <c r="H89" i="13" s="1"/>
  <c r="G95" i="13"/>
  <c r="G89" i="13" s="1"/>
  <c r="H65" i="13"/>
  <c r="G65" i="13"/>
  <c r="H62" i="13"/>
  <c r="G62" i="13"/>
  <c r="H59" i="13"/>
  <c r="G59" i="13"/>
  <c r="H54" i="13"/>
  <c r="G54" i="13"/>
  <c r="F54" i="13"/>
  <c r="H51" i="13"/>
  <c r="H50" i="13" s="1"/>
  <c r="G51" i="13"/>
  <c r="G50" i="13" s="1"/>
  <c r="F50" i="13"/>
  <c r="H21" i="13"/>
  <c r="G21" i="13"/>
  <c r="H19" i="13"/>
  <c r="G19" i="13"/>
  <c r="F19" i="13"/>
  <c r="F88" i="13" l="1"/>
  <c r="H18" i="13"/>
  <c r="H17" i="13" s="1"/>
  <c r="H88" i="13"/>
  <c r="H61" i="13" s="1"/>
  <c r="G88" i="13"/>
  <c r="G61" i="13" s="1"/>
  <c r="G18" i="13"/>
  <c r="G17" i="13" s="1"/>
  <c r="F18" i="13"/>
  <c r="F17" i="13" s="1"/>
  <c r="H118" i="13" l="1"/>
  <c r="G118" i="13"/>
  <c r="F118" i="13"/>
</calcChain>
</file>

<file path=xl/sharedStrings.xml><?xml version="1.0" encoding="utf-8"?>
<sst xmlns="http://schemas.openxmlformats.org/spreadsheetml/2006/main" count="519" uniqueCount="207">
  <si>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</si>
  <si>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</si>
  <si>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</si>
  <si>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</si>
  <si>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</si>
  <si>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</si>
  <si>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</si>
  <si>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</si>
  <si>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</si>
  <si>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</si>
  <si>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</si>
  <si>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</si>
  <si>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</si>
  <si>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</si>
  <si>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</si>
  <si>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</si>
  <si>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</si>
  <si>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</si>
  <si>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</si>
  <si>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</si>
  <si>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</si>
  <si>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</si>
  <si>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</si>
  <si>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</si>
  <si>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</si>
  <si>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</si>
  <si>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</si>
  <si>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</si>
  <si>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</si>
  <si>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</si>
  <si>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</si>
  <si>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</si>
  <si>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</si>
  <si>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</si>
  <si>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</si>
  <si>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</si>
  <si>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</si>
  <si>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</si>
  <si>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</si>
  <si>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</si>
  <si>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</si>
  <si>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</si>
  <si>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</si>
  <si>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</si>
  <si>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</si>
  <si>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</si>
  <si>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</si>
  <si>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</si>
  <si>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Подрограмма 1."Создание условий для экономического развития Пудомягского сельского поселения"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</si>
  <si>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</si>
  <si>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</si>
  <si>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</si>
  <si>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</si>
  <si>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</si>
  <si>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</si>
  <si>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</si>
  <si>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</si>
  <si>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</si>
  <si>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</si>
  <si>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</si>
  <si>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</si>
  <si>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</si>
  <si>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</si>
  <si>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</si>
  <si>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</si>
  <si>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</si>
  <si>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</si>
  <si>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</si>
  <si>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</si>
  <si>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</si>
  <si>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</si>
  <si>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</si>
  <si>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</si>
  <si>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</si>
  <si>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</si>
  <si>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</si>
  <si>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</si>
  <si>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</si>
  <si>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</si>
  <si>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</si>
  <si>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</si>
  <si>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</si>
  <si>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</si>
  <si>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</si>
  <si>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</si>
  <si>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</si>
  <si>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</si>
  <si>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</si>
  <si>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</si>
  <si>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2021 Прогнозируемый год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</si>
  <si>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</si>
  <si>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</si>
  <si>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</si>
  <si>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</si>
  <si>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</si>
  <si>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</si>
  <si>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</si>
  <si>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</si>
  <si>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</si>
  <si>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</si>
  <si>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</si>
  <si>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</si>
  <si>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</si>
  <si>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</si>
  <si>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2020          очередной год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</si>
  <si>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</si>
  <si>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</si>
  <si>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</si>
  <si>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</si>
  <si>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2020 год и плановый период 2021-2022 гг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</si>
  <si>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</si>
  <si>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</si>
  <si>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</si>
  <si>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</si>
  <si>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</si>
  <si>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</si>
  <si>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</si>
  <si>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</si>
  <si>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</si>
  <si>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</si>
  <si>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</si>
  <si>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</si>
  <si>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</si>
  <si>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</si>
  <si>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</si>
  <si>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</si>
  <si>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</si>
  <si>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7Ц.3.00.15200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</si>
  <si>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</si>
  <si>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</si>
  <si>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</si>
  <si>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</si>
  <si>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</si>
  <si>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</si>
  <si>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</si>
  <si>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</si>
  <si>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</si>
  <si>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</si>
  <si>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</si>
  <si>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</si>
  <si>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3.1.Перечисление ежемесячных взносов в фонд капитального ремонта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</si>
  <si>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</si>
  <si>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</si>
  <si>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</si>
  <si>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</si>
  <si>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</si>
  <si>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</si>
  <si>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</si>
  <si>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</si>
  <si>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</si>
  <si>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</si>
  <si>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</si>
  <si>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</si>
  <si>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</si>
  <si>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</si>
  <si>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</si>
  <si>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</si>
  <si>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4.7. Мероприятия по обеспечению деятельности муниципальных библиотек</t>
  </si>
  <si>
    <t xml:space="preserve">4.8.Фонд оплаты труда казенных учреждений </t>
  </si>
  <si>
    <t>4.9.Взносы по обязательному социальному страхованию на выплатыпо оплате труда и иные выплаты работникам казенных учреждений</t>
  </si>
  <si>
    <t>4.10.Прочая закупка товаров,работ и услуг для обеспечения государственных (муниципальных) нужд</t>
  </si>
  <si>
    <t>4.11.Иные выплаты персоналу казенных учреждений</t>
  </si>
  <si>
    <t>4.12.Проведение культурно-массовых мероприятий к праздничным и памятным датам</t>
  </si>
  <si>
    <t>4.13.Стимулирующие выплаты работникам культуры</t>
  </si>
  <si>
    <t>4.14.Стимулирующие выплаты работниккам культуры</t>
  </si>
  <si>
    <t xml:space="preserve">4.15.Фонд оплаты труда казенных учреждений </t>
  </si>
  <si>
    <t xml:space="preserve">4.16.Взносы по обязательному социальному страхованию на выплаты по оплате труда работников </t>
  </si>
  <si>
    <t>7Ц40000000</t>
  </si>
  <si>
    <t>7Ц400S360</t>
  </si>
  <si>
    <t>4.17.Спорт</t>
  </si>
  <si>
    <t>4.18.Проведение мероприятий в области спорта и физической культуры</t>
  </si>
  <si>
    <t>7Ц40015340</t>
  </si>
  <si>
    <t>7Ц.5</t>
  </si>
  <si>
    <t>7Ц.5.00.18660</t>
  </si>
  <si>
    <t>7Ц.5.00.15230</t>
  </si>
  <si>
    <t>7Ц.6.00.00000</t>
  </si>
  <si>
    <t>3.10.Строительство и содержание автомобильных дорог и инженерных сооружений на них в границах муниципальных образований</t>
  </si>
  <si>
    <t>3.14. Прочая закупка товаров, работ и услуг для обеспечения государственных (муниципальных) нужд</t>
  </si>
  <si>
    <t>7Ц.3.00S4840</t>
  </si>
  <si>
    <t>7Ц.3.00S4841</t>
  </si>
  <si>
    <t>4.7.Уплата иных платежей</t>
  </si>
  <si>
    <t xml:space="preserve">7Ц3 00L4970 </t>
  </si>
  <si>
    <t>322</t>
  </si>
  <si>
    <t>831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</si>
  <si>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</si>
  <si>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</si>
  <si>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Уплата иных платежей</t>
  </si>
  <si>
    <t>3.6. Проведение мероприятий по озеленению территории поселения</t>
  </si>
  <si>
    <t>3.7. Прочие мероприятия по благоустройству территории поселения</t>
  </si>
  <si>
    <t>3.8.Реализация областного закона 3-оз</t>
  </si>
  <si>
    <t>3.9. Прочие мероприятия по благоустройству территории поселения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</si>
  <si>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</si>
  <si>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Капитальный ремонт и ремонт автомобильных дорог общего пользования местного значения</t>
  </si>
  <si>
    <t>3.13.Реализация областного закона 147-оз</t>
  </si>
  <si>
    <t>3.15. Прочая закупка товаров, работ и услуг для обеспечения государственных (муниципальных) нужд</t>
  </si>
  <si>
    <t>3.16. Прочая закупка товаров, работ и услуг для обеспечения государственных (муниципальных) нужд</t>
  </si>
  <si>
    <t>7Ц.3.0015410</t>
  </si>
  <si>
    <t>О.Р. Мороз</t>
  </si>
  <si>
    <t>6290015040</t>
  </si>
  <si>
    <t>7Ц.3.00S4790</t>
  </si>
  <si>
    <t>4.8.Уплата иных платежей</t>
  </si>
  <si>
    <t>851</t>
  </si>
  <si>
    <t>3.17. Прочая закупка товаров, работ и услуг для обеспечения государственных (муниципальных) нужд</t>
  </si>
  <si>
    <t>3.18. Прочая закупка товаров, работ и услуг для обеспечения государственных (муниципальных) нужд</t>
  </si>
  <si>
    <t>3.19.Мероприятия подпрограммы жилья для молодежи</t>
  </si>
  <si>
    <t>7Ц3 00L5760</t>
  </si>
  <si>
    <t>от 14.12.2020 г. №67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</si>
</sst>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9"/>
      <color theme="1"/>
      <name val="Arial Cyr"/>
      <charset val="204"/>
    </font>
    <font>
      <b/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49" fontId="8" fillId="3" borderId="4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9" fontId="8" fillId="0" borderId="9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9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/>
    <xf numFmtId="4" fontId="10" fillId="3" borderId="1" xfId="0" applyNumberFormat="1" applyFont="1" applyFill="1" applyBorder="1"/>
    <xf numFmtId="4" fontId="9" fillId="2" borderId="4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22"/>
  <sheetViews>
    <sheetView tabSelected="1" topLeftCell="A75" workbookViewId="0">
      <selection activeCell="F88" sqref="F88"/>
    </sheetView>
  </sheetViews>
  <sheetFormatPr defaultColWidth="8.85546875" defaultRowHeight="12.75" x14ac:dyDescent="0.2"/>
  <cols>
    <col min="1" max="1" width="40.7109375" style="1" customWidth="1"/>
    <col min="2" max="3" width="6.42578125" style="1" customWidth="1"/>
    <col min="4" max="4" width="11.28515625" style="1" customWidth="1"/>
    <col min="5" max="5" width="6.140625" style="1" customWidth="1"/>
    <col min="6" max="6" width="12.28515625" style="1" customWidth="1"/>
    <col min="7" max="7" width="13.7109375" style="1" customWidth="1"/>
    <col min="8" max="8" width="14.7109375" style="1" customWidth="1"/>
    <col min="9" max="31" width="15.7109375" style="1" customWidth="1"/>
    <col min="32" max="16384" width="8.85546875" style="1"/>
  </cols>
  <sheetData>
    <row r="2" spans="1:8" x14ac:dyDescent="0.2">
      <c r="D2" s="1" t="s">
        <v>46</v>
      </c>
    </row>
    <row r="3" spans="1:8" x14ac:dyDescent="0.2">
      <c r="D3" s="1" t="s">
        <v>44</v>
      </c>
    </row>
    <row r="4" spans="1:8" x14ac:dyDescent="0.2">
      <c r="A4" s="2"/>
      <c r="D4" s="1" t="s">
        <v>45</v>
      </c>
    </row>
    <row r="5" spans="1:8" ht="11.25" customHeight="1" x14ac:dyDescent="0.2">
      <c r="A5" s="3"/>
      <c r="B5" s="4"/>
      <c r="C5" s="4"/>
      <c r="D5" s="5" t="s">
        <v>206</v>
      </c>
      <c r="E5" s="4"/>
      <c r="F5" s="5"/>
    </row>
    <row r="6" spans="1:8" x14ac:dyDescent="0.2">
      <c r="A6" s="2"/>
      <c r="B6" s="6"/>
      <c r="C6" s="6"/>
      <c r="D6" s="6"/>
      <c r="E6" s="6"/>
      <c r="F6" s="6"/>
    </row>
    <row r="7" spans="1:8" ht="11.25" customHeight="1" x14ac:dyDescent="0.2"/>
    <row r="8" spans="1:8" ht="6" hidden="1" customHeight="1" x14ac:dyDescent="0.2"/>
    <row r="9" spans="1:8" ht="15.75" hidden="1" x14ac:dyDescent="0.2">
      <c r="A9" s="60"/>
      <c r="B9" s="60"/>
      <c r="C9" s="60"/>
      <c r="D9" s="60"/>
      <c r="E9" s="60"/>
      <c r="F9" s="60"/>
    </row>
    <row r="10" spans="1:8" ht="13.5" customHeight="1" x14ac:dyDescent="0.2">
      <c r="A10" s="61" t="s">
        <v>109</v>
      </c>
      <c r="B10" s="61"/>
      <c r="C10" s="61"/>
      <c r="D10" s="61"/>
      <c r="E10" s="61"/>
      <c r="F10" s="61"/>
    </row>
    <row r="11" spans="1:8" ht="33" customHeight="1" x14ac:dyDescent="0.2">
      <c r="A11" s="61"/>
      <c r="B11" s="61"/>
      <c r="C11" s="61"/>
      <c r="D11" s="61"/>
      <c r="E11" s="61"/>
      <c r="F11" s="61"/>
    </row>
    <row r="12" spans="1:8" ht="15.75" customHeight="1" x14ac:dyDescent="0.2">
      <c r="A12" s="7"/>
      <c r="B12" s="8"/>
      <c r="C12" s="9"/>
      <c r="D12" s="9"/>
      <c r="E12" s="9"/>
      <c r="F12" s="9"/>
    </row>
    <row r="13" spans="1:8" ht="13.5" customHeight="1" x14ac:dyDescent="0.2">
      <c r="A13" s="7"/>
      <c r="B13" s="7" t="s">
        <v>11</v>
      </c>
    </row>
    <row r="14" spans="1:8" ht="12.75" customHeight="1" x14ac:dyDescent="0.2">
      <c r="A14" s="58" t="s">
        <v>12</v>
      </c>
      <c r="B14" s="63" t="s">
        <v>6</v>
      </c>
      <c r="C14" s="64"/>
      <c r="D14" s="64"/>
      <c r="E14" s="65"/>
      <c r="F14" s="58" t="s">
        <v>104</v>
      </c>
      <c r="G14" s="58" t="s">
        <v>89</v>
      </c>
      <c r="H14" s="58" t="s">
        <v>105</v>
      </c>
    </row>
    <row r="15" spans="1:8" ht="28.5" customHeight="1" x14ac:dyDescent="0.2">
      <c r="A15" s="62"/>
      <c r="B15" s="10" t="s">
        <v>7</v>
      </c>
      <c r="C15" s="10" t="s">
        <v>10</v>
      </c>
      <c r="D15" s="10" t="s">
        <v>9</v>
      </c>
      <c r="E15" s="10" t="s">
        <v>8</v>
      </c>
      <c r="F15" s="59"/>
      <c r="G15" s="59"/>
      <c r="H15" s="59"/>
    </row>
    <row r="16" spans="1:8" x14ac:dyDescent="0.2">
      <c r="A16" s="11" t="s">
        <v>0</v>
      </c>
      <c r="B16" s="11" t="s">
        <v>1</v>
      </c>
      <c r="C16" s="11" t="s">
        <v>2</v>
      </c>
      <c r="D16" s="11" t="s">
        <v>5</v>
      </c>
      <c r="E16" s="11" t="s">
        <v>3</v>
      </c>
      <c r="F16" s="11" t="s">
        <v>4</v>
      </c>
      <c r="G16" s="11" t="s">
        <v>4</v>
      </c>
      <c r="H16" s="11" t="s">
        <v>4</v>
      </c>
    </row>
    <row r="17" spans="1:8" x14ac:dyDescent="0.2">
      <c r="A17" s="12" t="s">
        <v>47</v>
      </c>
      <c r="B17" s="13" t="s">
        <v>14</v>
      </c>
      <c r="C17" s="13" t="s">
        <v>13</v>
      </c>
      <c r="D17" s="13" t="s">
        <v>3</v>
      </c>
      <c r="E17" s="13" t="s">
        <v>13</v>
      </c>
      <c r="F17" s="14">
        <f>F18+F59+F54</f>
        <v>21573.027999999998</v>
      </c>
      <c r="G17" s="14">
        <f>G18+G59+G54</f>
        <v>15751.210000000001</v>
      </c>
      <c r="H17" s="14">
        <f>H18+H59+H54</f>
        <v>16509.52</v>
      </c>
    </row>
    <row r="18" spans="1:8" x14ac:dyDescent="0.2">
      <c r="A18" s="15" t="s">
        <v>16</v>
      </c>
      <c r="B18" s="13" t="s">
        <v>14</v>
      </c>
      <c r="C18" s="13" t="s">
        <v>15</v>
      </c>
      <c r="D18" s="13"/>
      <c r="E18" s="13" t="s">
        <v>13</v>
      </c>
      <c r="F18" s="16">
        <f t="shared" ref="F18:H18" si="0">F19+F21+F47+F50+F38</f>
        <v>20692.829000000002</v>
      </c>
      <c r="G18" s="16">
        <f t="shared" si="0"/>
        <v>14876.300000000001</v>
      </c>
      <c r="H18" s="16">
        <f t="shared" si="0"/>
        <v>15595.970000000001</v>
      </c>
    </row>
    <row r="19" spans="1:8" ht="45" x14ac:dyDescent="0.2">
      <c r="A19" s="17" t="s">
        <v>18</v>
      </c>
      <c r="B19" s="18" t="s">
        <v>14</v>
      </c>
      <c r="C19" s="18" t="s">
        <v>17</v>
      </c>
      <c r="D19" s="19" t="s">
        <v>57</v>
      </c>
      <c r="E19" s="20" t="s">
        <v>19</v>
      </c>
      <c r="F19" s="21">
        <f>+F20</f>
        <v>0</v>
      </c>
      <c r="G19" s="21">
        <f>+G20</f>
        <v>300</v>
      </c>
      <c r="H19" s="21">
        <f>+H20</f>
        <v>300</v>
      </c>
    </row>
    <row r="20" spans="1:8" ht="45" x14ac:dyDescent="0.2">
      <c r="A20" s="22" t="s">
        <v>20</v>
      </c>
      <c r="B20" s="23" t="s">
        <v>14</v>
      </c>
      <c r="C20" s="23" t="s">
        <v>17</v>
      </c>
      <c r="D20" s="24" t="s">
        <v>56</v>
      </c>
      <c r="E20" s="24" t="s">
        <v>19</v>
      </c>
      <c r="F20" s="25">
        <v>0</v>
      </c>
      <c r="G20" s="25">
        <v>300</v>
      </c>
      <c r="H20" s="25">
        <v>300</v>
      </c>
    </row>
    <row r="21" spans="1:8" ht="45" x14ac:dyDescent="0.2">
      <c r="A21" s="15" t="s">
        <v>22</v>
      </c>
      <c r="B21" s="13" t="s">
        <v>14</v>
      </c>
      <c r="C21" s="13" t="s">
        <v>21</v>
      </c>
      <c r="D21" s="13" t="s">
        <v>57</v>
      </c>
      <c r="E21" s="36"/>
      <c r="F21" s="16">
        <f>SUM(F22:F37)</f>
        <v>15090.039000000001</v>
      </c>
      <c r="G21" s="16">
        <f>SUM(G22:G37)</f>
        <v>13758.18</v>
      </c>
      <c r="H21" s="16">
        <f>SUM(H22:H37)</f>
        <v>14473.52</v>
      </c>
    </row>
    <row r="22" spans="1:8" ht="22.5" x14ac:dyDescent="0.2">
      <c r="A22" s="26" t="s">
        <v>64</v>
      </c>
      <c r="B22" s="24" t="s">
        <v>14</v>
      </c>
      <c r="C22" s="24" t="s">
        <v>21</v>
      </c>
      <c r="D22" s="24" t="s">
        <v>58</v>
      </c>
      <c r="E22" s="24" t="s">
        <v>23</v>
      </c>
      <c r="F22" s="27">
        <v>6700</v>
      </c>
      <c r="G22" s="27">
        <v>6800</v>
      </c>
      <c r="H22" s="27">
        <v>6900</v>
      </c>
    </row>
    <row r="23" spans="1:8" ht="33.75" x14ac:dyDescent="0.2">
      <c r="A23" s="26" t="s">
        <v>65</v>
      </c>
      <c r="B23" s="24" t="s">
        <v>14</v>
      </c>
      <c r="C23" s="24" t="s">
        <v>21</v>
      </c>
      <c r="D23" s="24" t="s">
        <v>58</v>
      </c>
      <c r="E23" s="24" t="s">
        <v>67</v>
      </c>
      <c r="F23" s="27">
        <v>2023.4</v>
      </c>
      <c r="G23" s="27">
        <v>2054</v>
      </c>
      <c r="H23" s="27">
        <v>2083</v>
      </c>
    </row>
    <row r="24" spans="1:8" ht="22.5" x14ac:dyDescent="0.2">
      <c r="A24" s="26" t="s">
        <v>64</v>
      </c>
      <c r="B24" s="24" t="s">
        <v>14</v>
      </c>
      <c r="C24" s="24" t="s">
        <v>21</v>
      </c>
      <c r="D24" s="24" t="s">
        <v>88</v>
      </c>
      <c r="E24" s="24" t="s">
        <v>23</v>
      </c>
      <c r="F24" s="27">
        <v>1300</v>
      </c>
      <c r="G24" s="27">
        <v>1450</v>
      </c>
      <c r="H24" s="27">
        <v>1600</v>
      </c>
    </row>
    <row r="25" spans="1:8" ht="33.75" x14ac:dyDescent="0.2">
      <c r="A25" s="26" t="s">
        <v>65</v>
      </c>
      <c r="B25" s="24" t="s">
        <v>14</v>
      </c>
      <c r="C25" s="24" t="s">
        <v>21</v>
      </c>
      <c r="D25" s="24" t="s">
        <v>88</v>
      </c>
      <c r="E25" s="24" t="s">
        <v>67</v>
      </c>
      <c r="F25" s="27">
        <v>400</v>
      </c>
      <c r="G25" s="27">
        <v>438</v>
      </c>
      <c r="H25" s="27">
        <v>484</v>
      </c>
    </row>
    <row r="26" spans="1:8" ht="22.5" x14ac:dyDescent="0.2">
      <c r="A26" s="26" t="s">
        <v>64</v>
      </c>
      <c r="B26" s="24" t="s">
        <v>14</v>
      </c>
      <c r="C26" s="24" t="s">
        <v>21</v>
      </c>
      <c r="D26" s="24" t="s">
        <v>59</v>
      </c>
      <c r="E26" s="24" t="s">
        <v>23</v>
      </c>
      <c r="F26" s="28">
        <v>963.77</v>
      </c>
      <c r="G26" s="28">
        <v>1002</v>
      </c>
      <c r="H26" s="28">
        <v>1043</v>
      </c>
    </row>
    <row r="27" spans="1:8" ht="33.75" x14ac:dyDescent="0.2">
      <c r="A27" s="26" t="s">
        <v>65</v>
      </c>
      <c r="B27" s="24" t="s">
        <v>14</v>
      </c>
      <c r="C27" s="24" t="s">
        <v>21</v>
      </c>
      <c r="D27" s="24" t="s">
        <v>59</v>
      </c>
      <c r="E27" s="24" t="s">
        <v>67</v>
      </c>
      <c r="F27" s="28">
        <v>291.06</v>
      </c>
      <c r="G27" s="28">
        <v>303</v>
      </c>
      <c r="H27" s="28">
        <v>315</v>
      </c>
    </row>
    <row r="28" spans="1:8" ht="33.75" x14ac:dyDescent="0.2">
      <c r="A28" s="26" t="s">
        <v>90</v>
      </c>
      <c r="B28" s="24" t="s">
        <v>14</v>
      </c>
      <c r="C28" s="24" t="s">
        <v>21</v>
      </c>
      <c r="D28" s="24" t="s">
        <v>59</v>
      </c>
      <c r="E28" s="24" t="s">
        <v>91</v>
      </c>
      <c r="F28" s="28">
        <v>15</v>
      </c>
      <c r="G28" s="28">
        <v>15</v>
      </c>
      <c r="H28" s="28">
        <v>15</v>
      </c>
    </row>
    <row r="29" spans="1:8" ht="33.75" x14ac:dyDescent="0.2">
      <c r="A29" s="26" t="s">
        <v>25</v>
      </c>
      <c r="B29" s="24" t="s">
        <v>14</v>
      </c>
      <c r="C29" s="24" t="s">
        <v>21</v>
      </c>
      <c r="D29" s="24" t="s">
        <v>59</v>
      </c>
      <c r="E29" s="24" t="s">
        <v>24</v>
      </c>
      <c r="F29" s="27">
        <v>2420.1999999999998</v>
      </c>
      <c r="G29" s="27">
        <v>1032.6600000000001</v>
      </c>
      <c r="H29" s="27">
        <v>1500</v>
      </c>
    </row>
    <row r="30" spans="1:8" ht="33.75" x14ac:dyDescent="0.2">
      <c r="A30" s="26" t="s">
        <v>25</v>
      </c>
      <c r="B30" s="24" t="s">
        <v>14</v>
      </c>
      <c r="C30" s="24" t="s">
        <v>21</v>
      </c>
      <c r="D30" s="24" t="s">
        <v>122</v>
      </c>
      <c r="E30" s="29" t="s">
        <v>24</v>
      </c>
      <c r="F30" s="30">
        <v>3.52</v>
      </c>
      <c r="G30" s="30">
        <v>3.52</v>
      </c>
      <c r="H30" s="30">
        <v>3.52</v>
      </c>
    </row>
    <row r="31" spans="1:8" ht="22.5" x14ac:dyDescent="0.2">
      <c r="A31" s="26" t="s">
        <v>70</v>
      </c>
      <c r="B31" s="24" t="s">
        <v>14</v>
      </c>
      <c r="C31" s="24" t="s">
        <v>21</v>
      </c>
      <c r="D31" s="24" t="s">
        <v>59</v>
      </c>
      <c r="E31" s="29" t="s">
        <v>72</v>
      </c>
      <c r="F31" s="30">
        <v>698.08900000000006</v>
      </c>
      <c r="G31" s="30">
        <v>300</v>
      </c>
      <c r="H31" s="30">
        <v>300</v>
      </c>
    </row>
    <row r="32" spans="1:8" x14ac:dyDescent="0.2">
      <c r="A32" s="26" t="s">
        <v>92</v>
      </c>
      <c r="B32" s="24" t="s">
        <v>14</v>
      </c>
      <c r="C32" s="24" t="s">
        <v>21</v>
      </c>
      <c r="D32" s="24" t="s">
        <v>59</v>
      </c>
      <c r="E32" s="29" t="s">
        <v>93</v>
      </c>
      <c r="F32" s="30">
        <v>21.53</v>
      </c>
      <c r="G32" s="30">
        <v>50</v>
      </c>
      <c r="H32" s="30">
        <v>50</v>
      </c>
    </row>
    <row r="33" spans="1:8" x14ac:dyDescent="0.2">
      <c r="A33" s="26" t="s">
        <v>69</v>
      </c>
      <c r="B33" s="24" t="s">
        <v>14</v>
      </c>
      <c r="C33" s="24" t="s">
        <v>21</v>
      </c>
      <c r="D33" s="24" t="s">
        <v>59</v>
      </c>
      <c r="E33" s="29" t="s">
        <v>201</v>
      </c>
      <c r="F33" s="30">
        <v>78.47</v>
      </c>
      <c r="G33" s="30">
        <v>0</v>
      </c>
      <c r="H33" s="30">
        <v>0</v>
      </c>
    </row>
    <row r="34" spans="1:8" x14ac:dyDescent="0.2">
      <c r="A34" s="26" t="s">
        <v>69</v>
      </c>
      <c r="B34" s="24" t="s">
        <v>14</v>
      </c>
      <c r="C34" s="24" t="s">
        <v>21</v>
      </c>
      <c r="D34" s="24" t="s">
        <v>59</v>
      </c>
      <c r="E34" s="29" t="s">
        <v>73</v>
      </c>
      <c r="F34" s="30">
        <v>0</v>
      </c>
      <c r="G34" s="30">
        <v>100</v>
      </c>
      <c r="H34" s="30">
        <v>50</v>
      </c>
    </row>
    <row r="35" spans="1:8" x14ac:dyDescent="0.2">
      <c r="A35" s="26" t="s">
        <v>71</v>
      </c>
      <c r="B35" s="24" t="s">
        <v>14</v>
      </c>
      <c r="C35" s="24" t="s">
        <v>21</v>
      </c>
      <c r="D35" s="24" t="s">
        <v>59</v>
      </c>
      <c r="E35" s="29" t="s">
        <v>74</v>
      </c>
      <c r="F35" s="30">
        <v>60</v>
      </c>
      <c r="G35" s="30">
        <v>100</v>
      </c>
      <c r="H35" s="30">
        <v>50</v>
      </c>
    </row>
    <row r="36" spans="1:8" ht="33.75" x14ac:dyDescent="0.2">
      <c r="A36" s="26" t="s">
        <v>25</v>
      </c>
      <c r="B36" s="29" t="s">
        <v>14</v>
      </c>
      <c r="C36" s="29" t="s">
        <v>21</v>
      </c>
      <c r="D36" s="29" t="s">
        <v>94</v>
      </c>
      <c r="E36" s="29" t="s">
        <v>24</v>
      </c>
      <c r="F36" s="30">
        <v>55</v>
      </c>
      <c r="G36" s="30">
        <v>50</v>
      </c>
      <c r="H36" s="30">
        <v>50</v>
      </c>
    </row>
    <row r="37" spans="1:8" ht="33.75" x14ac:dyDescent="0.2">
      <c r="A37" s="26" t="s">
        <v>25</v>
      </c>
      <c r="B37" s="29" t="s">
        <v>14</v>
      </c>
      <c r="C37" s="29" t="s">
        <v>21</v>
      </c>
      <c r="D37" s="29" t="s">
        <v>95</v>
      </c>
      <c r="E37" s="29" t="s">
        <v>24</v>
      </c>
      <c r="F37" s="30">
        <v>60</v>
      </c>
      <c r="G37" s="30">
        <v>60</v>
      </c>
      <c r="H37" s="30">
        <v>30</v>
      </c>
    </row>
    <row r="38" spans="1:8" x14ac:dyDescent="0.2">
      <c r="A38" s="15" t="s">
        <v>110</v>
      </c>
      <c r="B38" s="31" t="s">
        <v>14</v>
      </c>
      <c r="C38" s="31"/>
      <c r="D38" s="31" t="s">
        <v>116</v>
      </c>
      <c r="E38" s="31" t="s">
        <v>113</v>
      </c>
      <c r="F38" s="32">
        <f>F39+F40+F41+F42+F43+F44+F45+F46</f>
        <v>599.36</v>
      </c>
      <c r="G38" s="32">
        <f t="shared" ref="G38:H38" si="1">G39+G40+G41+G42+G43+G44+G45</f>
        <v>352.52</v>
      </c>
      <c r="H38" s="32">
        <f t="shared" si="1"/>
        <v>356.85</v>
      </c>
    </row>
    <row r="39" spans="1:8" x14ac:dyDescent="0.2">
      <c r="A39" s="26" t="s">
        <v>110</v>
      </c>
      <c r="B39" s="29" t="s">
        <v>14</v>
      </c>
      <c r="C39" s="29" t="s">
        <v>111</v>
      </c>
      <c r="D39" s="29" t="s">
        <v>112</v>
      </c>
      <c r="E39" s="29" t="s">
        <v>113</v>
      </c>
      <c r="F39" s="30">
        <v>70</v>
      </c>
      <c r="G39" s="30">
        <v>0</v>
      </c>
      <c r="H39" s="30">
        <v>0</v>
      </c>
    </row>
    <row r="40" spans="1:8" x14ac:dyDescent="0.2">
      <c r="A40" s="26" t="s">
        <v>110</v>
      </c>
      <c r="B40" s="29" t="s">
        <v>14</v>
      </c>
      <c r="C40" s="29" t="s">
        <v>111</v>
      </c>
      <c r="D40" s="29" t="s">
        <v>114</v>
      </c>
      <c r="E40" s="29" t="s">
        <v>113</v>
      </c>
      <c r="F40" s="30">
        <v>59.6</v>
      </c>
      <c r="G40" s="30">
        <v>0</v>
      </c>
      <c r="H40" s="30">
        <v>0</v>
      </c>
    </row>
    <row r="41" spans="1:8" x14ac:dyDescent="0.2">
      <c r="A41" s="26" t="s">
        <v>110</v>
      </c>
      <c r="B41" s="29" t="s">
        <v>14</v>
      </c>
      <c r="C41" s="29" t="s">
        <v>111</v>
      </c>
      <c r="D41" s="29" t="s">
        <v>115</v>
      </c>
      <c r="E41" s="29" t="s">
        <v>113</v>
      </c>
      <c r="F41" s="30">
        <v>38.950000000000003</v>
      </c>
      <c r="G41" s="30">
        <v>0</v>
      </c>
      <c r="H41" s="30">
        <v>0</v>
      </c>
    </row>
    <row r="42" spans="1:8" x14ac:dyDescent="0.2">
      <c r="A42" s="26" t="s">
        <v>110</v>
      </c>
      <c r="B42" s="29" t="s">
        <v>14</v>
      </c>
      <c r="C42" s="29" t="s">
        <v>35</v>
      </c>
      <c r="D42" s="29" t="s">
        <v>119</v>
      </c>
      <c r="E42" s="29" t="s">
        <v>113</v>
      </c>
      <c r="F42" s="30">
        <v>39.200000000000003</v>
      </c>
      <c r="G42" s="30">
        <v>0</v>
      </c>
      <c r="H42" s="30">
        <v>0</v>
      </c>
    </row>
    <row r="43" spans="1:8" x14ac:dyDescent="0.2">
      <c r="A43" s="26" t="s">
        <v>110</v>
      </c>
      <c r="B43" s="29" t="s">
        <v>14</v>
      </c>
      <c r="C43" s="29" t="s">
        <v>35</v>
      </c>
      <c r="D43" s="29" t="s">
        <v>120</v>
      </c>
      <c r="E43" s="29" t="s">
        <v>113</v>
      </c>
      <c r="F43" s="30">
        <v>26.6</v>
      </c>
      <c r="G43" s="30">
        <v>0</v>
      </c>
      <c r="H43" s="30">
        <v>0</v>
      </c>
    </row>
    <row r="44" spans="1:8" x14ac:dyDescent="0.2">
      <c r="A44" s="26" t="s">
        <v>110</v>
      </c>
      <c r="B44" s="29" t="s">
        <v>14</v>
      </c>
      <c r="C44" s="29" t="s">
        <v>80</v>
      </c>
      <c r="D44" s="29" t="s">
        <v>121</v>
      </c>
      <c r="E44" s="29" t="s">
        <v>113</v>
      </c>
      <c r="F44" s="30">
        <v>90.43</v>
      </c>
      <c r="G44" s="30">
        <v>0</v>
      </c>
      <c r="H44" s="30">
        <v>0</v>
      </c>
    </row>
    <row r="45" spans="1:8" ht="33.75" x14ac:dyDescent="0.2">
      <c r="A45" s="26" t="s">
        <v>25</v>
      </c>
      <c r="B45" s="29" t="s">
        <v>14</v>
      </c>
      <c r="C45" s="29" t="s">
        <v>35</v>
      </c>
      <c r="D45" s="29" t="s">
        <v>125</v>
      </c>
      <c r="E45" s="29" t="s">
        <v>24</v>
      </c>
      <c r="F45" s="30">
        <v>204.58</v>
      </c>
      <c r="G45" s="30">
        <v>352.52</v>
      </c>
      <c r="H45" s="30">
        <v>356.85</v>
      </c>
    </row>
    <row r="46" spans="1:8" ht="33.75" x14ac:dyDescent="0.2">
      <c r="A46" s="26" t="s">
        <v>25</v>
      </c>
      <c r="B46" s="29" t="s">
        <v>14</v>
      </c>
      <c r="C46" s="29" t="s">
        <v>35</v>
      </c>
      <c r="D46" s="29" t="s">
        <v>125</v>
      </c>
      <c r="E46" s="29" t="s">
        <v>74</v>
      </c>
      <c r="F46" s="30">
        <v>70</v>
      </c>
      <c r="G46" s="30">
        <v>0</v>
      </c>
      <c r="H46" s="30">
        <v>0</v>
      </c>
    </row>
    <row r="47" spans="1:8" x14ac:dyDescent="0.2">
      <c r="A47" s="15" t="s">
        <v>28</v>
      </c>
      <c r="B47" s="31" t="s">
        <v>14</v>
      </c>
      <c r="C47" s="31" t="s">
        <v>27</v>
      </c>
      <c r="D47" s="31" t="s">
        <v>13</v>
      </c>
      <c r="E47" s="31" t="s">
        <v>13</v>
      </c>
      <c r="F47" s="32">
        <f>F48</f>
        <v>0</v>
      </c>
      <c r="G47" s="32">
        <f t="shared" ref="G47:H47" si="2">G48</f>
        <v>65.599999999999994</v>
      </c>
      <c r="H47" s="32">
        <f t="shared" si="2"/>
        <v>65.599999999999994</v>
      </c>
    </row>
    <row r="48" spans="1:8" x14ac:dyDescent="0.2">
      <c r="A48" s="17" t="s">
        <v>26</v>
      </c>
      <c r="B48" s="20" t="s">
        <v>14</v>
      </c>
      <c r="C48" s="20" t="s">
        <v>27</v>
      </c>
      <c r="D48" s="20" t="s">
        <v>60</v>
      </c>
      <c r="E48" s="20" t="s">
        <v>13</v>
      </c>
      <c r="F48" s="21">
        <f>F49</f>
        <v>0</v>
      </c>
      <c r="G48" s="21">
        <f t="shared" ref="G48:H48" si="3">G49</f>
        <v>65.599999999999994</v>
      </c>
      <c r="H48" s="21">
        <f t="shared" si="3"/>
        <v>65.599999999999994</v>
      </c>
    </row>
    <row r="49" spans="1:8" x14ac:dyDescent="0.2">
      <c r="A49" s="33" t="s">
        <v>30</v>
      </c>
      <c r="B49" s="34" t="s">
        <v>14</v>
      </c>
      <c r="C49" s="34" t="s">
        <v>27</v>
      </c>
      <c r="D49" s="34" t="s">
        <v>61</v>
      </c>
      <c r="E49" s="34" t="s">
        <v>29</v>
      </c>
      <c r="F49" s="25">
        <v>0</v>
      </c>
      <c r="G49" s="25">
        <v>65.599999999999994</v>
      </c>
      <c r="H49" s="25">
        <v>65.599999999999994</v>
      </c>
    </row>
    <row r="50" spans="1:8" x14ac:dyDescent="0.2">
      <c r="A50" s="15" t="s">
        <v>32</v>
      </c>
      <c r="B50" s="13" t="s">
        <v>14</v>
      </c>
      <c r="C50" s="13" t="s">
        <v>31</v>
      </c>
      <c r="D50" s="13" t="s">
        <v>13</v>
      </c>
      <c r="E50" s="13" t="s">
        <v>13</v>
      </c>
      <c r="F50" s="16">
        <f>+F51</f>
        <v>5003.43</v>
      </c>
      <c r="G50" s="16">
        <f>+G51</f>
        <v>400</v>
      </c>
      <c r="H50" s="16">
        <f>+H51</f>
        <v>400</v>
      </c>
    </row>
    <row r="51" spans="1:8" x14ac:dyDescent="0.2">
      <c r="A51" s="15" t="s">
        <v>26</v>
      </c>
      <c r="B51" s="13" t="s">
        <v>14</v>
      </c>
      <c r="C51" s="13" t="s">
        <v>31</v>
      </c>
      <c r="D51" s="13" t="s">
        <v>60</v>
      </c>
      <c r="E51" s="13" t="s">
        <v>13</v>
      </c>
      <c r="F51" s="16">
        <f>SUM(F52:F53)</f>
        <v>5003.43</v>
      </c>
      <c r="G51" s="16">
        <f>SUM(G52:G52)</f>
        <v>400</v>
      </c>
      <c r="H51" s="16">
        <f>SUM(H52:H52)</f>
        <v>400</v>
      </c>
    </row>
    <row r="52" spans="1:8" ht="33.75" x14ac:dyDescent="0.2">
      <c r="A52" s="26" t="s">
        <v>25</v>
      </c>
      <c r="B52" s="24" t="s">
        <v>14</v>
      </c>
      <c r="C52" s="24" t="s">
        <v>31</v>
      </c>
      <c r="D52" s="24" t="s">
        <v>79</v>
      </c>
      <c r="E52" s="24" t="s">
        <v>24</v>
      </c>
      <c r="F52" s="27">
        <v>400</v>
      </c>
      <c r="G52" s="27">
        <v>400</v>
      </c>
      <c r="H52" s="27">
        <v>400</v>
      </c>
    </row>
    <row r="53" spans="1:8" x14ac:dyDescent="0.2">
      <c r="A53" s="26" t="s">
        <v>71</v>
      </c>
      <c r="B53" s="24" t="s">
        <v>14</v>
      </c>
      <c r="C53" s="24" t="s">
        <v>31</v>
      </c>
      <c r="D53" s="24" t="s">
        <v>198</v>
      </c>
      <c r="E53" s="24" t="s">
        <v>183</v>
      </c>
      <c r="F53" s="30">
        <v>4603.43</v>
      </c>
      <c r="G53" s="30">
        <v>0</v>
      </c>
      <c r="H53" s="30">
        <v>0</v>
      </c>
    </row>
    <row r="54" spans="1:8" x14ac:dyDescent="0.2">
      <c r="A54" s="15" t="s">
        <v>76</v>
      </c>
      <c r="B54" s="13" t="s">
        <v>14</v>
      </c>
      <c r="C54" s="13" t="s">
        <v>77</v>
      </c>
      <c r="D54" s="13" t="s">
        <v>60</v>
      </c>
      <c r="E54" s="13"/>
      <c r="F54" s="32">
        <f t="shared" ref="F54:H54" si="4">F55</f>
        <v>300.09899999999999</v>
      </c>
      <c r="G54" s="32">
        <f t="shared" si="4"/>
        <v>271.60000000000002</v>
      </c>
      <c r="H54" s="32">
        <f t="shared" si="4"/>
        <v>285.8</v>
      </c>
    </row>
    <row r="55" spans="1:8" x14ac:dyDescent="0.2">
      <c r="A55" s="35" t="s">
        <v>26</v>
      </c>
      <c r="B55" s="36" t="s">
        <v>14</v>
      </c>
      <c r="C55" s="36" t="s">
        <v>77</v>
      </c>
      <c r="D55" s="36" t="s">
        <v>78</v>
      </c>
      <c r="E55" s="36"/>
      <c r="F55" s="37">
        <f>F56+F57+F58</f>
        <v>300.09899999999999</v>
      </c>
      <c r="G55" s="37">
        <f t="shared" ref="G55:H55" si="5">G56+G57+G58</f>
        <v>271.60000000000002</v>
      </c>
      <c r="H55" s="37">
        <f t="shared" si="5"/>
        <v>285.8</v>
      </c>
    </row>
    <row r="56" spans="1:8" ht="22.5" x14ac:dyDescent="0.2">
      <c r="A56" s="26" t="s">
        <v>64</v>
      </c>
      <c r="B56" s="24" t="s">
        <v>14</v>
      </c>
      <c r="C56" s="24" t="s">
        <v>77</v>
      </c>
      <c r="D56" s="24" t="s">
        <v>78</v>
      </c>
      <c r="E56" s="24" t="s">
        <v>23</v>
      </c>
      <c r="F56" s="30">
        <f>205.22+17.399</f>
        <v>222.619</v>
      </c>
      <c r="G56" s="30">
        <v>208.6</v>
      </c>
      <c r="H56" s="30">
        <v>219.51</v>
      </c>
    </row>
    <row r="57" spans="1:8" ht="33.75" x14ac:dyDescent="0.2">
      <c r="A57" s="26" t="s">
        <v>65</v>
      </c>
      <c r="B57" s="24" t="s">
        <v>14</v>
      </c>
      <c r="C57" s="24" t="s">
        <v>77</v>
      </c>
      <c r="D57" s="24" t="s">
        <v>78</v>
      </c>
      <c r="E57" s="24" t="s">
        <v>67</v>
      </c>
      <c r="F57" s="30">
        <f>61.98+5.254</f>
        <v>67.233999999999995</v>
      </c>
      <c r="G57" s="30">
        <v>63</v>
      </c>
      <c r="H57" s="30">
        <v>66.290000000000006</v>
      </c>
    </row>
    <row r="58" spans="1:8" ht="33.75" x14ac:dyDescent="0.2">
      <c r="A58" s="26" t="s">
        <v>25</v>
      </c>
      <c r="B58" s="24" t="s">
        <v>14</v>
      </c>
      <c r="C58" s="24" t="s">
        <v>77</v>
      </c>
      <c r="D58" s="24" t="s">
        <v>78</v>
      </c>
      <c r="E58" s="24" t="s">
        <v>24</v>
      </c>
      <c r="F58" s="30">
        <v>10.246</v>
      </c>
      <c r="G58" s="30">
        <v>0</v>
      </c>
      <c r="H58" s="30">
        <v>0</v>
      </c>
    </row>
    <row r="59" spans="1:8" x14ac:dyDescent="0.2">
      <c r="A59" s="15" t="s">
        <v>50</v>
      </c>
      <c r="B59" s="13" t="s">
        <v>14</v>
      </c>
      <c r="C59" s="13" t="s">
        <v>51</v>
      </c>
      <c r="D59" s="13" t="s">
        <v>60</v>
      </c>
      <c r="E59" s="13" t="s">
        <v>13</v>
      </c>
      <c r="F59" s="16">
        <f t="shared" ref="F59:H59" si="6">F60</f>
        <v>580.1</v>
      </c>
      <c r="G59" s="16">
        <f t="shared" si="6"/>
        <v>603.30999999999995</v>
      </c>
      <c r="H59" s="16">
        <f t="shared" si="6"/>
        <v>627.75</v>
      </c>
    </row>
    <row r="60" spans="1:8" x14ac:dyDescent="0.2">
      <c r="A60" s="26" t="s">
        <v>98</v>
      </c>
      <c r="B60" s="24" t="s">
        <v>14</v>
      </c>
      <c r="C60" s="24" t="s">
        <v>41</v>
      </c>
      <c r="D60" s="24" t="s">
        <v>62</v>
      </c>
      <c r="E60" s="24" t="s">
        <v>42</v>
      </c>
      <c r="F60" s="27">
        <v>580.1</v>
      </c>
      <c r="G60" s="27">
        <v>603.30999999999995</v>
      </c>
      <c r="H60" s="27">
        <v>627.75</v>
      </c>
    </row>
    <row r="61" spans="1:8" s="41" customFormat="1" ht="56.25" x14ac:dyDescent="0.2">
      <c r="A61" s="15" t="s">
        <v>52</v>
      </c>
      <c r="B61" s="13" t="s">
        <v>14</v>
      </c>
      <c r="C61" s="13"/>
      <c r="D61" s="13" t="s">
        <v>136</v>
      </c>
      <c r="E61" s="13" t="s">
        <v>13</v>
      </c>
      <c r="F61" s="16">
        <f>+F62+F65+F69+F88+F110+F114+F116</f>
        <v>46802.117629999993</v>
      </c>
      <c r="G61" s="16">
        <f>+G62+G65+G69+G88+G110+G114+G116</f>
        <v>31211.089999999997</v>
      </c>
      <c r="H61" s="16">
        <f>+H62+H65+H69+H88+H110+H114+H116</f>
        <v>29590.48</v>
      </c>
    </row>
    <row r="62" spans="1:8" ht="33.75" x14ac:dyDescent="0.2">
      <c r="A62" s="15" t="s">
        <v>48</v>
      </c>
      <c r="B62" s="13" t="s">
        <v>14</v>
      </c>
      <c r="C62" s="13"/>
      <c r="D62" s="13" t="s">
        <v>137</v>
      </c>
      <c r="E62" s="13" t="s">
        <v>24</v>
      </c>
      <c r="F62" s="16">
        <f>SUM(F63:F64)</f>
        <v>506.59</v>
      </c>
      <c r="G62" s="16">
        <f>SUM(G63:G64)</f>
        <v>1005</v>
      </c>
      <c r="H62" s="16">
        <f>SUM(H63:H64)</f>
        <v>1005</v>
      </c>
    </row>
    <row r="63" spans="1:8" x14ac:dyDescent="0.2">
      <c r="A63" s="26" t="s">
        <v>99</v>
      </c>
      <c r="B63" s="24" t="s">
        <v>14</v>
      </c>
      <c r="C63" s="24" t="s">
        <v>34</v>
      </c>
      <c r="D63" s="24" t="s">
        <v>123</v>
      </c>
      <c r="E63" s="24" t="s">
        <v>24</v>
      </c>
      <c r="F63" s="27">
        <v>501.59</v>
      </c>
      <c r="G63" s="27">
        <v>1000</v>
      </c>
      <c r="H63" s="27">
        <v>1000</v>
      </c>
    </row>
    <row r="64" spans="1:8" ht="22.5" x14ac:dyDescent="0.2">
      <c r="A64" s="26" t="s">
        <v>100</v>
      </c>
      <c r="B64" s="24" t="s">
        <v>14</v>
      </c>
      <c r="C64" s="24" t="s">
        <v>34</v>
      </c>
      <c r="D64" s="24" t="s">
        <v>124</v>
      </c>
      <c r="E64" s="24" t="s">
        <v>24</v>
      </c>
      <c r="F64" s="27">
        <v>5</v>
      </c>
      <c r="G64" s="27">
        <v>5</v>
      </c>
      <c r="H64" s="27">
        <v>5</v>
      </c>
    </row>
    <row r="65" spans="1:10" ht="33.75" x14ac:dyDescent="0.2">
      <c r="A65" s="15" t="s">
        <v>55</v>
      </c>
      <c r="B65" s="13" t="s">
        <v>14</v>
      </c>
      <c r="C65" s="13" t="s">
        <v>53</v>
      </c>
      <c r="D65" s="13" t="s">
        <v>138</v>
      </c>
      <c r="E65" s="13" t="s">
        <v>13</v>
      </c>
      <c r="F65" s="16">
        <f>SUM(F66:F68)</f>
        <v>324.39999999999998</v>
      </c>
      <c r="G65" s="16">
        <f t="shared" ref="G65:H65" si="7">SUM(G66:G68)</f>
        <v>270</v>
      </c>
      <c r="H65" s="16">
        <f t="shared" si="7"/>
        <v>270</v>
      </c>
      <c r="J65" s="45"/>
    </row>
    <row r="66" spans="1:10" ht="33.75" x14ac:dyDescent="0.2">
      <c r="A66" s="26" t="s">
        <v>106</v>
      </c>
      <c r="B66" s="24" t="s">
        <v>14</v>
      </c>
      <c r="C66" s="24" t="s">
        <v>33</v>
      </c>
      <c r="D66" s="24" t="s">
        <v>133</v>
      </c>
      <c r="E66" s="24" t="s">
        <v>24</v>
      </c>
      <c r="F66" s="27">
        <f>60-10</f>
        <v>50</v>
      </c>
      <c r="G66" s="27">
        <v>60</v>
      </c>
      <c r="H66" s="27">
        <v>60</v>
      </c>
    </row>
    <row r="67" spans="1:10" ht="22.5" x14ac:dyDescent="0.2">
      <c r="A67" s="26" t="s">
        <v>107</v>
      </c>
      <c r="B67" s="24" t="s">
        <v>14</v>
      </c>
      <c r="C67" s="24" t="s">
        <v>97</v>
      </c>
      <c r="D67" s="24" t="s">
        <v>134</v>
      </c>
      <c r="E67" s="24" t="s">
        <v>24</v>
      </c>
      <c r="F67" s="27">
        <f>200+74.4</f>
        <v>274.39999999999998</v>
      </c>
      <c r="G67" s="27">
        <v>200</v>
      </c>
      <c r="H67" s="27">
        <v>200</v>
      </c>
    </row>
    <row r="68" spans="1:10" x14ac:dyDescent="0.2">
      <c r="A68" s="26" t="s">
        <v>108</v>
      </c>
      <c r="B68" s="24" t="s">
        <v>103</v>
      </c>
      <c r="C68" s="34" t="s">
        <v>97</v>
      </c>
      <c r="D68" s="34" t="s">
        <v>135</v>
      </c>
      <c r="E68" s="34" t="s">
        <v>24</v>
      </c>
      <c r="F68" s="27">
        <v>0</v>
      </c>
      <c r="G68" s="27">
        <v>10</v>
      </c>
      <c r="H68" s="27">
        <v>10</v>
      </c>
    </row>
    <row r="69" spans="1:10" ht="46.5" customHeight="1" x14ac:dyDescent="0.2">
      <c r="A69" s="15" t="s">
        <v>49</v>
      </c>
      <c r="B69" s="13" t="s">
        <v>14</v>
      </c>
      <c r="C69" s="13" t="s">
        <v>63</v>
      </c>
      <c r="D69" s="13" t="s">
        <v>139</v>
      </c>
      <c r="E69" s="13" t="s">
        <v>24</v>
      </c>
      <c r="F69" s="16">
        <f>SUM(F70:F87)</f>
        <v>34504.357629999999</v>
      </c>
      <c r="G69" s="16">
        <f>SUM(G70:G87)</f>
        <v>22274.739999999998</v>
      </c>
      <c r="H69" s="16">
        <f>SUM(H70:H87)</f>
        <v>20466.649999999998</v>
      </c>
    </row>
    <row r="70" spans="1:10" s="43" customFormat="1" ht="22.5" x14ac:dyDescent="0.2">
      <c r="A70" s="38" t="s">
        <v>140</v>
      </c>
      <c r="B70" s="39" t="s">
        <v>14</v>
      </c>
      <c r="C70" s="39" t="s">
        <v>35</v>
      </c>
      <c r="D70" s="39" t="s">
        <v>126</v>
      </c>
      <c r="E70" s="39" t="s">
        <v>24</v>
      </c>
      <c r="F70" s="40">
        <v>421.4</v>
      </c>
      <c r="G70" s="40">
        <v>1500</v>
      </c>
      <c r="H70" s="40">
        <v>1500</v>
      </c>
    </row>
    <row r="71" spans="1:10" s="43" customFormat="1" ht="33.75" x14ac:dyDescent="0.2">
      <c r="A71" s="38" t="s">
        <v>184</v>
      </c>
      <c r="B71" s="39" t="s">
        <v>14</v>
      </c>
      <c r="C71" s="39" t="s">
        <v>80</v>
      </c>
      <c r="D71" s="39" t="s">
        <v>127</v>
      </c>
      <c r="E71" s="24" t="s">
        <v>24</v>
      </c>
      <c r="F71" s="40">
        <v>35</v>
      </c>
      <c r="G71" s="27">
        <v>50</v>
      </c>
      <c r="H71" s="27">
        <v>50</v>
      </c>
    </row>
    <row r="72" spans="1:10" ht="22.5" x14ac:dyDescent="0.2">
      <c r="A72" s="26" t="s">
        <v>185</v>
      </c>
      <c r="B72" s="24" t="s">
        <v>14</v>
      </c>
      <c r="C72" s="24" t="s">
        <v>36</v>
      </c>
      <c r="D72" s="24" t="s">
        <v>128</v>
      </c>
      <c r="E72" s="24" t="s">
        <v>24</v>
      </c>
      <c r="F72" s="40">
        <f>6516+369.08277</f>
        <v>6885.08277</v>
      </c>
      <c r="G72" s="27">
        <v>4500</v>
      </c>
      <c r="H72" s="27">
        <v>4500</v>
      </c>
    </row>
    <row r="73" spans="1:10" x14ac:dyDescent="0.2">
      <c r="A73" s="26" t="s">
        <v>186</v>
      </c>
      <c r="B73" s="24" t="s">
        <v>14</v>
      </c>
      <c r="C73" s="24" t="s">
        <v>36</v>
      </c>
      <c r="D73" s="24" t="s">
        <v>128</v>
      </c>
      <c r="E73" s="24" t="s">
        <v>74</v>
      </c>
      <c r="F73" s="40">
        <v>20</v>
      </c>
      <c r="G73" s="27">
        <v>0</v>
      </c>
      <c r="H73" s="27">
        <v>0</v>
      </c>
    </row>
    <row r="74" spans="1:10" ht="22.5" x14ac:dyDescent="0.2">
      <c r="A74" s="22" t="s">
        <v>187</v>
      </c>
      <c r="B74" s="34" t="s">
        <v>14</v>
      </c>
      <c r="C74" s="34" t="s">
        <v>36</v>
      </c>
      <c r="D74" s="34" t="s">
        <v>129</v>
      </c>
      <c r="E74" s="29" t="s">
        <v>24</v>
      </c>
      <c r="F74" s="57">
        <v>0</v>
      </c>
      <c r="G74" s="25">
        <v>50</v>
      </c>
      <c r="H74" s="25">
        <v>50</v>
      </c>
    </row>
    <row r="75" spans="1:10" ht="22.5" x14ac:dyDescent="0.2">
      <c r="A75" s="38" t="s">
        <v>188</v>
      </c>
      <c r="B75" s="39" t="s">
        <v>14</v>
      </c>
      <c r="C75" s="39" t="s">
        <v>36</v>
      </c>
      <c r="D75" s="39" t="s">
        <v>130</v>
      </c>
      <c r="E75" s="39" t="s">
        <v>24</v>
      </c>
      <c r="F75" s="40">
        <v>7303.08</v>
      </c>
      <c r="G75" s="40">
        <v>5311.98</v>
      </c>
      <c r="H75" s="40">
        <v>4212.6000000000004</v>
      </c>
    </row>
    <row r="76" spans="1:10" x14ac:dyDescent="0.2">
      <c r="A76" s="38" t="s">
        <v>189</v>
      </c>
      <c r="B76" s="39" t="s">
        <v>14</v>
      </c>
      <c r="C76" s="39" t="s">
        <v>36</v>
      </c>
      <c r="D76" s="39" t="s">
        <v>131</v>
      </c>
      <c r="E76" s="39" t="s">
        <v>24</v>
      </c>
      <c r="F76" s="40">
        <v>1268.3800000000001</v>
      </c>
      <c r="G76" s="40">
        <v>200</v>
      </c>
      <c r="H76" s="40">
        <v>300</v>
      </c>
    </row>
    <row r="77" spans="1:10" ht="22.5" x14ac:dyDescent="0.2">
      <c r="A77" s="38" t="s">
        <v>190</v>
      </c>
      <c r="B77" s="39" t="s">
        <v>14</v>
      </c>
      <c r="C77" s="39" t="s">
        <v>36</v>
      </c>
      <c r="D77" s="39" t="s">
        <v>130</v>
      </c>
      <c r="E77" s="39" t="s">
        <v>24</v>
      </c>
      <c r="F77" s="40">
        <v>641.6</v>
      </c>
      <c r="G77" s="40">
        <v>320</v>
      </c>
      <c r="H77" s="40">
        <v>320</v>
      </c>
    </row>
    <row r="78" spans="1:10" ht="33.75" x14ac:dyDescent="0.2">
      <c r="A78" s="26" t="s">
        <v>176</v>
      </c>
      <c r="B78" s="24" t="s">
        <v>14</v>
      </c>
      <c r="C78" s="24" t="s">
        <v>54</v>
      </c>
      <c r="D78" s="24" t="s">
        <v>141</v>
      </c>
      <c r="E78" s="24" t="s">
        <v>24</v>
      </c>
      <c r="F78" s="40">
        <v>3215.2</v>
      </c>
      <c r="G78" s="27">
        <v>3965.26</v>
      </c>
      <c r="H78" s="27">
        <v>4000</v>
      </c>
    </row>
    <row r="79" spans="1:10" ht="33.75" x14ac:dyDescent="0.2">
      <c r="A79" s="26" t="s">
        <v>191</v>
      </c>
      <c r="B79" s="24" t="s">
        <v>14</v>
      </c>
      <c r="C79" s="24" t="s">
        <v>54</v>
      </c>
      <c r="D79" s="24" t="s">
        <v>141</v>
      </c>
      <c r="E79" s="24" t="s">
        <v>24</v>
      </c>
      <c r="F79" s="40">
        <v>1700.376</v>
      </c>
      <c r="G79" s="27">
        <v>775.7</v>
      </c>
      <c r="H79" s="27">
        <v>0</v>
      </c>
    </row>
    <row r="80" spans="1:10" ht="33.75" x14ac:dyDescent="0.2">
      <c r="A80" s="26" t="s">
        <v>192</v>
      </c>
      <c r="B80" s="24" t="s">
        <v>14</v>
      </c>
      <c r="C80" s="24" t="s">
        <v>54</v>
      </c>
      <c r="D80" s="24" t="s">
        <v>142</v>
      </c>
      <c r="E80" s="24" t="s">
        <v>24</v>
      </c>
      <c r="F80" s="40">
        <v>8041.5</v>
      </c>
      <c r="G80" s="27">
        <v>0</v>
      </c>
      <c r="H80" s="27">
        <v>1411.6</v>
      </c>
    </row>
    <row r="81" spans="1:8" x14ac:dyDescent="0.2">
      <c r="A81" s="38" t="s">
        <v>193</v>
      </c>
      <c r="B81" s="24" t="s">
        <v>14</v>
      </c>
      <c r="C81" s="24" t="s">
        <v>54</v>
      </c>
      <c r="D81" s="24" t="s">
        <v>145</v>
      </c>
      <c r="E81" s="24" t="s">
        <v>24</v>
      </c>
      <c r="F81" s="40">
        <v>1043.07</v>
      </c>
      <c r="G81" s="27">
        <v>200</v>
      </c>
      <c r="H81" s="27">
        <v>200</v>
      </c>
    </row>
    <row r="82" spans="1:8" ht="33.75" x14ac:dyDescent="0.2">
      <c r="A82" s="38" t="s">
        <v>177</v>
      </c>
      <c r="B82" s="24" t="s">
        <v>14</v>
      </c>
      <c r="C82" s="24" t="s">
        <v>36</v>
      </c>
      <c r="D82" s="24" t="s">
        <v>178</v>
      </c>
      <c r="E82" s="24" t="s">
        <v>24</v>
      </c>
      <c r="F82" s="40">
        <v>105.26</v>
      </c>
      <c r="G82" s="27">
        <v>0</v>
      </c>
      <c r="H82" s="27">
        <v>0</v>
      </c>
    </row>
    <row r="83" spans="1:8" ht="33.75" x14ac:dyDescent="0.2">
      <c r="A83" s="26" t="s">
        <v>194</v>
      </c>
      <c r="B83" s="24" t="s">
        <v>14</v>
      </c>
      <c r="C83" s="24" t="s">
        <v>36</v>
      </c>
      <c r="D83" s="24" t="s">
        <v>179</v>
      </c>
      <c r="E83" s="24" t="s">
        <v>24</v>
      </c>
      <c r="F83" s="40">
        <v>842.11</v>
      </c>
      <c r="G83" s="27">
        <v>0</v>
      </c>
      <c r="H83" s="27">
        <v>0</v>
      </c>
    </row>
    <row r="84" spans="1:8" ht="33.75" x14ac:dyDescent="0.2">
      <c r="A84" s="26" t="s">
        <v>195</v>
      </c>
      <c r="B84" s="24" t="s">
        <v>14</v>
      </c>
      <c r="C84" s="24" t="s">
        <v>36</v>
      </c>
      <c r="D84" s="24" t="s">
        <v>196</v>
      </c>
      <c r="E84" s="24" t="s">
        <v>24</v>
      </c>
      <c r="F84" s="40">
        <v>0.12486</v>
      </c>
      <c r="G84" s="27">
        <v>0</v>
      </c>
      <c r="H84" s="27">
        <v>0</v>
      </c>
    </row>
    <row r="85" spans="1:8" ht="33.75" x14ac:dyDescent="0.2">
      <c r="A85" s="26" t="s">
        <v>202</v>
      </c>
      <c r="B85" s="24" t="s">
        <v>14</v>
      </c>
      <c r="C85" s="24" t="s">
        <v>36</v>
      </c>
      <c r="D85" s="24" t="s">
        <v>199</v>
      </c>
      <c r="E85" s="24" t="s">
        <v>24</v>
      </c>
      <c r="F85" s="40">
        <v>2982.174</v>
      </c>
      <c r="G85" s="27">
        <v>2064.6</v>
      </c>
      <c r="H85" s="27">
        <v>2064.6</v>
      </c>
    </row>
    <row r="86" spans="1:8" ht="33.75" x14ac:dyDescent="0.2">
      <c r="A86" s="26" t="s">
        <v>203</v>
      </c>
      <c r="B86" s="24" t="s">
        <v>14</v>
      </c>
      <c r="C86" s="24" t="s">
        <v>36</v>
      </c>
      <c r="D86" s="24" t="s">
        <v>205</v>
      </c>
      <c r="E86" s="24" t="s">
        <v>24</v>
      </c>
      <c r="F86" s="40">
        <v>0</v>
      </c>
      <c r="G86" s="27">
        <v>3337.2</v>
      </c>
      <c r="H86" s="27">
        <v>0</v>
      </c>
    </row>
    <row r="87" spans="1:8" ht="22.5" x14ac:dyDescent="0.2">
      <c r="A87" s="26" t="s">
        <v>204</v>
      </c>
      <c r="B87" s="24" t="s">
        <v>14</v>
      </c>
      <c r="C87" s="24" t="s">
        <v>147</v>
      </c>
      <c r="D87" s="24" t="s">
        <v>181</v>
      </c>
      <c r="E87" s="24" t="s">
        <v>182</v>
      </c>
      <c r="F87" s="40">
        <v>0</v>
      </c>
      <c r="G87" s="27">
        <v>0</v>
      </c>
      <c r="H87" s="27">
        <f>148.63+1709.22</f>
        <v>1857.85</v>
      </c>
    </row>
    <row r="88" spans="1:8" ht="45" x14ac:dyDescent="0.2">
      <c r="A88" s="15" t="s">
        <v>82</v>
      </c>
      <c r="B88" s="13" t="s">
        <v>14</v>
      </c>
      <c r="C88" s="13" t="s">
        <v>38</v>
      </c>
      <c r="D88" s="13" t="s">
        <v>156</v>
      </c>
      <c r="E88" s="13" t="s">
        <v>13</v>
      </c>
      <c r="F88" s="16">
        <f>F89+F98+F103+F104+F108</f>
        <v>10784.16</v>
      </c>
      <c r="G88" s="16">
        <f>G89+G98+G103+G104+G108</f>
        <v>7243.3499999999995</v>
      </c>
      <c r="H88" s="16">
        <f>H89+H98+H103+H104+H108</f>
        <v>7422.8300000000008</v>
      </c>
    </row>
    <row r="89" spans="1:8" ht="27" customHeight="1" x14ac:dyDescent="0.2">
      <c r="A89" s="15" t="s">
        <v>81</v>
      </c>
      <c r="B89" s="13" t="s">
        <v>14</v>
      </c>
      <c r="C89" s="13" t="s">
        <v>39</v>
      </c>
      <c r="D89" s="13" t="s">
        <v>148</v>
      </c>
      <c r="E89" s="13"/>
      <c r="F89" s="16">
        <f>SUM(F90:F97)</f>
        <v>5468.1</v>
      </c>
      <c r="G89" s="16">
        <f t="shared" ref="G89:H89" si="8">SUM(G90:G95)</f>
        <v>4719.3099999999995</v>
      </c>
      <c r="H89" s="16">
        <f t="shared" si="8"/>
        <v>4858.8700000000008</v>
      </c>
    </row>
    <row r="90" spans="1:8" ht="14.45" customHeight="1" x14ac:dyDescent="0.2">
      <c r="A90" s="38" t="s">
        <v>146</v>
      </c>
      <c r="B90" s="39" t="s">
        <v>14</v>
      </c>
      <c r="C90" s="39" t="s">
        <v>147</v>
      </c>
      <c r="D90" s="24" t="s">
        <v>148</v>
      </c>
      <c r="E90" s="39" t="s">
        <v>40</v>
      </c>
      <c r="F90" s="40">
        <v>0.6</v>
      </c>
      <c r="G90" s="40">
        <v>0.6</v>
      </c>
      <c r="H90" s="40">
        <v>0.6</v>
      </c>
    </row>
    <row r="91" spans="1:8" ht="15.75" customHeight="1" x14ac:dyDescent="0.2">
      <c r="A91" s="26" t="s">
        <v>149</v>
      </c>
      <c r="B91" s="24" t="s">
        <v>14</v>
      </c>
      <c r="C91" s="24" t="s">
        <v>39</v>
      </c>
      <c r="D91" s="24" t="s">
        <v>148</v>
      </c>
      <c r="E91" s="24" t="s">
        <v>40</v>
      </c>
      <c r="F91" s="27">
        <v>2920.52</v>
      </c>
      <c r="G91" s="27">
        <v>2663.99</v>
      </c>
      <c r="H91" s="27">
        <v>2770.26</v>
      </c>
    </row>
    <row r="92" spans="1:8" ht="33.75" x14ac:dyDescent="0.2">
      <c r="A92" s="26" t="s">
        <v>150</v>
      </c>
      <c r="B92" s="24" t="s">
        <v>14</v>
      </c>
      <c r="C92" s="24" t="s">
        <v>39</v>
      </c>
      <c r="D92" s="24" t="s">
        <v>148</v>
      </c>
      <c r="E92" s="24" t="s">
        <v>66</v>
      </c>
      <c r="F92" s="27">
        <v>882.18</v>
      </c>
      <c r="G92" s="27">
        <v>811.72</v>
      </c>
      <c r="H92" s="27">
        <v>844.19</v>
      </c>
    </row>
    <row r="93" spans="1:8" ht="22.5" x14ac:dyDescent="0.2">
      <c r="A93" s="26" t="s">
        <v>151</v>
      </c>
      <c r="B93" s="24" t="s">
        <v>14</v>
      </c>
      <c r="C93" s="24" t="s">
        <v>39</v>
      </c>
      <c r="D93" s="24" t="s">
        <v>148</v>
      </c>
      <c r="E93" s="24" t="s">
        <v>72</v>
      </c>
      <c r="F93" s="27">
        <v>105.8</v>
      </c>
      <c r="G93" s="27">
        <v>30</v>
      </c>
      <c r="H93" s="27">
        <v>30.82</v>
      </c>
    </row>
    <row r="94" spans="1:8" x14ac:dyDescent="0.2">
      <c r="A94" s="26" t="s">
        <v>152</v>
      </c>
      <c r="B94" s="24" t="s">
        <v>14</v>
      </c>
      <c r="C94" s="24" t="s">
        <v>39</v>
      </c>
      <c r="D94" s="24" t="s">
        <v>148</v>
      </c>
      <c r="E94" s="24" t="s">
        <v>75</v>
      </c>
      <c r="F94" s="27">
        <v>13</v>
      </c>
      <c r="G94" s="27">
        <v>13</v>
      </c>
      <c r="H94" s="27">
        <v>13</v>
      </c>
    </row>
    <row r="95" spans="1:8" ht="33.75" x14ac:dyDescent="0.2">
      <c r="A95" s="26" t="s">
        <v>153</v>
      </c>
      <c r="B95" s="24" t="s">
        <v>14</v>
      </c>
      <c r="C95" s="24" t="s">
        <v>39</v>
      </c>
      <c r="D95" s="24" t="s">
        <v>148</v>
      </c>
      <c r="E95" s="24" t="s">
        <v>24</v>
      </c>
      <c r="F95" s="54">
        <v>1449</v>
      </c>
      <c r="G95" s="54">
        <f>1200</f>
        <v>1200</v>
      </c>
      <c r="H95" s="54">
        <f>1200</f>
        <v>1200</v>
      </c>
    </row>
    <row r="96" spans="1:8" x14ac:dyDescent="0.2">
      <c r="A96" s="26" t="s">
        <v>180</v>
      </c>
      <c r="B96" s="24" t="s">
        <v>14</v>
      </c>
      <c r="C96" s="24" t="s">
        <v>39</v>
      </c>
      <c r="D96" s="24" t="s">
        <v>148</v>
      </c>
      <c r="E96" s="24" t="s">
        <v>201</v>
      </c>
      <c r="F96" s="54">
        <v>12</v>
      </c>
      <c r="G96" s="54">
        <v>0</v>
      </c>
      <c r="H96" s="54">
        <v>0</v>
      </c>
    </row>
    <row r="97" spans="1:8" x14ac:dyDescent="0.2">
      <c r="A97" s="26" t="s">
        <v>200</v>
      </c>
      <c r="B97" s="24" t="s">
        <v>14</v>
      </c>
      <c r="C97" s="24" t="s">
        <v>39</v>
      </c>
      <c r="D97" s="24" t="s">
        <v>148</v>
      </c>
      <c r="E97" s="24" t="s">
        <v>74</v>
      </c>
      <c r="F97" s="54">
        <v>85</v>
      </c>
      <c r="G97" s="54">
        <v>0</v>
      </c>
      <c r="H97" s="54">
        <v>0</v>
      </c>
    </row>
    <row r="98" spans="1:8" ht="22.5" x14ac:dyDescent="0.2">
      <c r="A98" s="42" t="s">
        <v>157</v>
      </c>
      <c r="B98" s="31" t="s">
        <v>14</v>
      </c>
      <c r="C98" s="31" t="s">
        <v>39</v>
      </c>
      <c r="D98" s="31" t="s">
        <v>154</v>
      </c>
      <c r="E98" s="31"/>
      <c r="F98" s="32">
        <f>SUM(F99:F102)</f>
        <v>1209.6599999999999</v>
      </c>
      <c r="G98" s="32">
        <f>SUM(G99:G102)</f>
        <v>1224.04</v>
      </c>
      <c r="H98" s="32">
        <f>SUM(H99:H102)</f>
        <v>1263.96</v>
      </c>
    </row>
    <row r="99" spans="1:8" ht="22.5" customHeight="1" x14ac:dyDescent="0.2">
      <c r="A99" s="26" t="s">
        <v>158</v>
      </c>
      <c r="B99" s="24" t="s">
        <v>14</v>
      </c>
      <c r="C99" s="24" t="s">
        <v>39</v>
      </c>
      <c r="D99" s="24" t="s">
        <v>154</v>
      </c>
      <c r="E99" s="24" t="s">
        <v>40</v>
      </c>
      <c r="F99" s="27">
        <v>737.06</v>
      </c>
      <c r="G99" s="27">
        <v>766.54</v>
      </c>
      <c r="H99" s="27">
        <v>797.2</v>
      </c>
    </row>
    <row r="100" spans="1:8" ht="33.75" x14ac:dyDescent="0.2">
      <c r="A100" s="26" t="s">
        <v>159</v>
      </c>
      <c r="B100" s="24" t="s">
        <v>14</v>
      </c>
      <c r="C100" s="24" t="s">
        <v>39</v>
      </c>
      <c r="D100" s="24" t="s">
        <v>154</v>
      </c>
      <c r="E100" s="24" t="s">
        <v>66</v>
      </c>
      <c r="F100" s="27">
        <v>222.6</v>
      </c>
      <c r="G100" s="27">
        <v>231.5</v>
      </c>
      <c r="H100" s="27">
        <v>240.76</v>
      </c>
    </row>
    <row r="101" spans="1:8" ht="33.75" x14ac:dyDescent="0.2">
      <c r="A101" s="26" t="s">
        <v>160</v>
      </c>
      <c r="B101" s="24" t="s">
        <v>14</v>
      </c>
      <c r="C101" s="24" t="s">
        <v>39</v>
      </c>
      <c r="D101" s="24" t="s">
        <v>154</v>
      </c>
      <c r="E101" s="24" t="s">
        <v>24</v>
      </c>
      <c r="F101" s="27">
        <v>240</v>
      </c>
      <c r="G101" s="27">
        <v>216</v>
      </c>
      <c r="H101" s="27">
        <v>216</v>
      </c>
    </row>
    <row r="102" spans="1:8" ht="22.5" x14ac:dyDescent="0.2">
      <c r="A102" s="26" t="s">
        <v>161</v>
      </c>
      <c r="B102" s="24" t="s">
        <v>14</v>
      </c>
      <c r="C102" s="24" t="s">
        <v>39</v>
      </c>
      <c r="D102" s="24" t="s">
        <v>154</v>
      </c>
      <c r="E102" s="24" t="s">
        <v>75</v>
      </c>
      <c r="F102" s="27">
        <v>10</v>
      </c>
      <c r="G102" s="27">
        <v>10</v>
      </c>
      <c r="H102" s="27">
        <v>10</v>
      </c>
    </row>
    <row r="103" spans="1:8" ht="22.5" x14ac:dyDescent="0.2">
      <c r="A103" s="15" t="s">
        <v>162</v>
      </c>
      <c r="B103" s="13" t="s">
        <v>14</v>
      </c>
      <c r="C103" s="13" t="s">
        <v>39</v>
      </c>
      <c r="D103" s="13" t="s">
        <v>155</v>
      </c>
      <c r="E103" s="13" t="s">
        <v>24</v>
      </c>
      <c r="F103" s="16">
        <v>575</v>
      </c>
      <c r="G103" s="16">
        <v>300</v>
      </c>
      <c r="H103" s="16">
        <v>300</v>
      </c>
    </row>
    <row r="104" spans="1:8" ht="22.5" x14ac:dyDescent="0.2">
      <c r="A104" s="46" t="s">
        <v>163</v>
      </c>
      <c r="B104" s="47" t="s">
        <v>14</v>
      </c>
      <c r="C104" s="47" t="s">
        <v>39</v>
      </c>
      <c r="D104" s="47" t="s">
        <v>167</v>
      </c>
      <c r="E104" s="47" t="s">
        <v>13</v>
      </c>
      <c r="F104" s="48">
        <f>+F105</f>
        <v>2881.4</v>
      </c>
      <c r="G104" s="48">
        <f>+G105</f>
        <v>0</v>
      </c>
      <c r="H104" s="48">
        <f>+H105</f>
        <v>0</v>
      </c>
    </row>
    <row r="105" spans="1:8" ht="22.5" x14ac:dyDescent="0.2">
      <c r="A105" s="49" t="s">
        <v>164</v>
      </c>
      <c r="B105" s="50" t="s">
        <v>14</v>
      </c>
      <c r="C105" s="50" t="s">
        <v>39</v>
      </c>
      <c r="D105" s="50" t="s">
        <v>167</v>
      </c>
      <c r="E105" s="50" t="s">
        <v>13</v>
      </c>
      <c r="F105" s="51">
        <f>SUM(F106+F107)</f>
        <v>2881.4</v>
      </c>
      <c r="G105" s="51">
        <f t="shared" ref="G105:H105" si="9">SUM(G106+G107)</f>
        <v>0</v>
      </c>
      <c r="H105" s="51">
        <f t="shared" si="9"/>
        <v>0</v>
      </c>
    </row>
    <row r="106" spans="1:8" x14ac:dyDescent="0.2">
      <c r="A106" s="52" t="s">
        <v>165</v>
      </c>
      <c r="B106" s="53" t="s">
        <v>14</v>
      </c>
      <c r="C106" s="53" t="s">
        <v>39</v>
      </c>
      <c r="D106" s="53" t="s">
        <v>168</v>
      </c>
      <c r="E106" s="53" t="s">
        <v>40</v>
      </c>
      <c r="F106" s="54">
        <v>2213.06</v>
      </c>
      <c r="G106" s="54">
        <v>0</v>
      </c>
      <c r="H106" s="54">
        <v>0</v>
      </c>
    </row>
    <row r="107" spans="1:8" ht="33.75" x14ac:dyDescent="0.2">
      <c r="A107" s="52" t="s">
        <v>166</v>
      </c>
      <c r="B107" s="53" t="s">
        <v>14</v>
      </c>
      <c r="C107" s="53" t="s">
        <v>39</v>
      </c>
      <c r="D107" s="53" t="s">
        <v>168</v>
      </c>
      <c r="E107" s="53" t="s">
        <v>66</v>
      </c>
      <c r="F107" s="54">
        <v>668.34</v>
      </c>
      <c r="G107" s="54">
        <v>0</v>
      </c>
      <c r="H107" s="54">
        <v>0</v>
      </c>
    </row>
    <row r="108" spans="1:8" x14ac:dyDescent="0.2">
      <c r="A108" s="15" t="s">
        <v>169</v>
      </c>
      <c r="B108" s="13" t="s">
        <v>14</v>
      </c>
      <c r="C108" s="13" t="s">
        <v>102</v>
      </c>
      <c r="D108" s="13" t="s">
        <v>171</v>
      </c>
      <c r="E108" s="55"/>
      <c r="F108" s="56">
        <f>F109</f>
        <v>650</v>
      </c>
      <c r="G108" s="56">
        <f t="shared" ref="G108:H108" si="10">G109</f>
        <v>1000</v>
      </c>
      <c r="H108" s="56">
        <f t="shared" si="10"/>
        <v>1000</v>
      </c>
    </row>
    <row r="109" spans="1:8" ht="22.5" x14ac:dyDescent="0.2">
      <c r="A109" s="26" t="s">
        <v>170</v>
      </c>
      <c r="B109" s="24" t="s">
        <v>14</v>
      </c>
      <c r="C109" s="24" t="s">
        <v>102</v>
      </c>
      <c r="D109" s="24" t="s">
        <v>171</v>
      </c>
      <c r="E109" s="24" t="s">
        <v>24</v>
      </c>
      <c r="F109" s="27">
        <v>650</v>
      </c>
      <c r="G109" s="27">
        <v>1000</v>
      </c>
      <c r="H109" s="27">
        <v>1000</v>
      </c>
    </row>
    <row r="110" spans="1:8" ht="33.75" x14ac:dyDescent="0.2">
      <c r="A110" s="15" t="s">
        <v>84</v>
      </c>
      <c r="B110" s="13" t="s">
        <v>14</v>
      </c>
      <c r="C110" s="13" t="s">
        <v>83</v>
      </c>
      <c r="D110" s="13" t="s">
        <v>172</v>
      </c>
      <c r="E110" s="36"/>
      <c r="F110" s="16">
        <f>SUM(F111:F113)</f>
        <v>672.61</v>
      </c>
      <c r="G110" s="16">
        <f>SUM(G111:G113)</f>
        <v>208</v>
      </c>
      <c r="H110" s="16">
        <f>SUM(H111:H113)</f>
        <v>216</v>
      </c>
    </row>
    <row r="111" spans="1:8" ht="22.5" x14ac:dyDescent="0.2">
      <c r="A111" s="22" t="s">
        <v>96</v>
      </c>
      <c r="B111" s="24" t="s">
        <v>14</v>
      </c>
      <c r="C111" s="24" t="s">
        <v>37</v>
      </c>
      <c r="D111" s="24" t="s">
        <v>173</v>
      </c>
      <c r="E111" s="24" t="s">
        <v>40</v>
      </c>
      <c r="F111" s="27">
        <v>362.99</v>
      </c>
      <c r="G111" s="27">
        <v>0</v>
      </c>
      <c r="H111" s="27">
        <v>0</v>
      </c>
    </row>
    <row r="112" spans="1:8" ht="33.75" x14ac:dyDescent="0.2">
      <c r="A112" s="26" t="s">
        <v>86</v>
      </c>
      <c r="B112" s="24" t="s">
        <v>14</v>
      </c>
      <c r="C112" s="24" t="s">
        <v>37</v>
      </c>
      <c r="D112" s="24" t="s">
        <v>173</v>
      </c>
      <c r="E112" s="23" t="s">
        <v>66</v>
      </c>
      <c r="F112" s="28">
        <v>109.62</v>
      </c>
      <c r="G112" s="28">
        <v>0</v>
      </c>
      <c r="H112" s="28">
        <v>0</v>
      </c>
    </row>
    <row r="113" spans="1:8" x14ac:dyDescent="0.2">
      <c r="A113" s="26" t="s">
        <v>87</v>
      </c>
      <c r="B113" s="24" t="s">
        <v>14</v>
      </c>
      <c r="C113" s="24" t="s">
        <v>37</v>
      </c>
      <c r="D113" s="24" t="s">
        <v>174</v>
      </c>
      <c r="E113" s="24" t="s">
        <v>24</v>
      </c>
      <c r="F113" s="27">
        <v>200</v>
      </c>
      <c r="G113" s="27">
        <v>208</v>
      </c>
      <c r="H113" s="27">
        <v>216</v>
      </c>
    </row>
    <row r="114" spans="1:8" ht="33.75" x14ac:dyDescent="0.2">
      <c r="A114" s="15" t="s">
        <v>85</v>
      </c>
      <c r="B114" s="13" t="s">
        <v>14</v>
      </c>
      <c r="C114" s="13" t="s">
        <v>36</v>
      </c>
      <c r="D114" s="13" t="s">
        <v>175</v>
      </c>
      <c r="E114" s="13"/>
      <c r="F114" s="16">
        <f>SUM(F115:F115)</f>
        <v>0</v>
      </c>
      <c r="G114" s="16">
        <f>SUM(G115:G115)</f>
        <v>200</v>
      </c>
      <c r="H114" s="16">
        <f>SUM(H115:H115)</f>
        <v>200</v>
      </c>
    </row>
    <row r="115" spans="1:8" ht="22.5" x14ac:dyDescent="0.2">
      <c r="A115" s="26" t="s">
        <v>101</v>
      </c>
      <c r="B115" s="24" t="s">
        <v>14</v>
      </c>
      <c r="C115" s="24" t="s">
        <v>36</v>
      </c>
      <c r="D115" s="24" t="s">
        <v>132</v>
      </c>
      <c r="E115" s="24" t="s">
        <v>24</v>
      </c>
      <c r="F115" s="27">
        <v>0</v>
      </c>
      <c r="G115" s="27">
        <v>200</v>
      </c>
      <c r="H115" s="27">
        <v>200</v>
      </c>
    </row>
    <row r="116" spans="1:8" ht="56.25" x14ac:dyDescent="0.2">
      <c r="A116" s="15" t="s">
        <v>117</v>
      </c>
      <c r="B116" s="13" t="s">
        <v>14</v>
      </c>
      <c r="C116" s="13" t="s">
        <v>54</v>
      </c>
      <c r="D116" s="13" t="s">
        <v>118</v>
      </c>
      <c r="E116" s="13" t="s">
        <v>24</v>
      </c>
      <c r="F116" s="16">
        <f>F117</f>
        <v>10</v>
      </c>
      <c r="G116" s="16">
        <f t="shared" ref="G116" si="11">G117</f>
        <v>10</v>
      </c>
      <c r="H116" s="16">
        <f>H117</f>
        <v>10</v>
      </c>
    </row>
    <row r="117" spans="1:8" ht="33.75" x14ac:dyDescent="0.2">
      <c r="A117" s="26" t="s">
        <v>144</v>
      </c>
      <c r="B117" s="39" t="s">
        <v>14</v>
      </c>
      <c r="C117" s="39" t="s">
        <v>54</v>
      </c>
      <c r="D117" s="39" t="s">
        <v>143</v>
      </c>
      <c r="E117" s="39" t="s">
        <v>24</v>
      </c>
      <c r="F117" s="27">
        <v>10</v>
      </c>
      <c r="G117" s="27">
        <v>10</v>
      </c>
      <c r="H117" s="27">
        <v>10</v>
      </c>
    </row>
    <row r="118" spans="1:8" x14ac:dyDescent="0.2">
      <c r="A118" s="20" t="s">
        <v>43</v>
      </c>
      <c r="B118" s="17"/>
      <c r="C118" s="20"/>
      <c r="D118" s="20"/>
      <c r="E118" s="20"/>
      <c r="F118" s="21">
        <f>+F61+F17</f>
        <v>68375.145629999985</v>
      </c>
      <c r="G118" s="21">
        <f t="shared" ref="G118:H118" si="12">+G61+G17</f>
        <v>46962.299999999996</v>
      </c>
      <c r="H118" s="21">
        <f t="shared" si="12"/>
        <v>46100</v>
      </c>
    </row>
    <row r="119" spans="1:8" x14ac:dyDescent="0.2">
      <c r="A119" s="44"/>
      <c r="F119" s="45"/>
    </row>
    <row r="122" spans="1:8" x14ac:dyDescent="0.2">
      <c r="A122" s="1" t="s">
        <v>68</v>
      </c>
      <c r="D122" s="1" t="s">
        <v>197</v>
      </c>
    </row>
  </sheetData>
  <autoFilter ref="A18:H118" xr:uid="{815FD558-57EE-4F29-9B07-1557B51FFD23}"/>
  <mergeCells count="7">
    <mergeCell ref="H14:H15"/>
    <mergeCell ref="A9:F9"/>
    <mergeCell ref="A10:F11"/>
    <mergeCell ref="A14:A15"/>
    <mergeCell ref="B14:E14"/>
    <mergeCell ref="F14:F15"/>
    <mergeCell ref="G14:G15"/>
  </mergeCells>
  <phoneticPr fontId="12" type="noConversion"/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 (2)</vt:lpstr>
      <vt:lpstr>'Роспись расходов (2)'!BFT_Print_Titles</vt:lpstr>
      <vt:lpstr>'Роспись расходов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2018-12-18T09:14:27Z</cp:lastPrinted>
  <dcterms:created xsi:type="dcterms:W3CDTF">1996-10-08T23:32:33Z</dcterms:created>
  <dcterms:modified xsi:type="dcterms:W3CDTF">2020-12-15T12:00:03Z</dcterms:modified>
</cp:coreProperties>
</file>