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3\Поправки №2\"/>
    </mc:Choice>
  </mc:AlternateContent>
  <xr:revisionPtr revIDLastSave="0" documentId="13_ncr:1_{091B7DFB-24E4-4C37-9EA9-496576625280}" xr6:coauthVersionLast="47" xr6:coauthVersionMax="47" xr10:uidLastSave="{00000000-0000-0000-0000-000000000000}"/>
  <bookViews>
    <workbookView xWindow="-120" yWindow="-120" windowWidth="21840" windowHeight="13140" firstSheet="6" activeTab="10" xr2:uid="{00000000-000D-0000-FFFF-FFFF00000000}"/>
  </bookViews>
  <sheets>
    <sheet name="приложение 2 на 23" sheetId="23" r:id="rId1"/>
    <sheet name="приложение 2 с КЦ" sheetId="22" r:id="rId2"/>
    <sheet name="ПРИЛОЖЕНИЕ 2 на 24" sheetId="14" r:id="rId3"/>
    <sheet name="ПРИЛОЖЕНИЕ 2 на 24 КЦ" sheetId="25" r:id="rId4"/>
    <sheet name="ПРИЛОЖЕНИЕ 2 на 2025 год" sheetId="24" r:id="rId5"/>
    <sheet name="ПРИЛОЖЕНИЕ 2 на 2025" sheetId="26" r:id="rId6"/>
    <sheet name="ПРИЛОЖЕНИЕ 3" sheetId="16" r:id="rId7"/>
    <sheet name="ПРИЛОЖЕНИЕ 5" sheetId="17" r:id="rId8"/>
    <sheet name="приложение 5.1 " sheetId="33" r:id="rId9"/>
    <sheet name="приложение 6" sheetId="30" r:id="rId10"/>
    <sheet name="ПРИЛОЖЕНИЕ 7" sheetId="21" r:id="rId11"/>
  </sheets>
  <calcPr calcId="191029"/>
</workbook>
</file>

<file path=xl/calcChain.xml><?xml version="1.0" encoding="utf-8"?>
<calcChain xmlns="http://schemas.openxmlformats.org/spreadsheetml/2006/main">
  <c r="C33" i="23" l="1"/>
  <c r="E16" i="21" l="1"/>
  <c r="F16" i="21"/>
  <c r="D16" i="21"/>
  <c r="E25" i="21"/>
  <c r="F25" i="21"/>
  <c r="D25" i="21"/>
  <c r="E24" i="21"/>
  <c r="F24" i="21"/>
  <c r="D24" i="21"/>
  <c r="E23" i="21"/>
  <c r="F23" i="21"/>
  <c r="D23" i="21"/>
  <c r="E22" i="21"/>
  <c r="F22" i="21"/>
  <c r="D22" i="21"/>
  <c r="E21" i="21"/>
  <c r="F21" i="21"/>
  <c r="D21" i="21"/>
  <c r="E20" i="21"/>
  <c r="F20" i="21"/>
  <c r="D20" i="21"/>
  <c r="E17" i="21"/>
  <c r="F17" i="21"/>
  <c r="E18" i="21"/>
  <c r="F18" i="21"/>
  <c r="D18" i="21"/>
  <c r="D17" i="21"/>
  <c r="E14" i="21"/>
  <c r="F14" i="21"/>
  <c r="D14" i="21"/>
  <c r="E13" i="21"/>
  <c r="F13" i="21"/>
  <c r="D13" i="21"/>
  <c r="D31" i="17"/>
  <c r="I143" i="30"/>
  <c r="I142" i="30" s="1"/>
  <c r="I141" i="30" s="1"/>
  <c r="H143" i="30"/>
  <c r="G143" i="30"/>
  <c r="G142" i="30" s="1"/>
  <c r="G141" i="30" s="1"/>
  <c r="H142" i="30"/>
  <c r="H141" i="30" s="1"/>
  <c r="I139" i="30"/>
  <c r="I138" i="30" s="1"/>
  <c r="I137" i="30" s="1"/>
  <c r="H139" i="30"/>
  <c r="H138" i="30" s="1"/>
  <c r="H137" i="30" s="1"/>
  <c r="G139" i="30"/>
  <c r="G138" i="30"/>
  <c r="G137" i="30" s="1"/>
  <c r="I135" i="30"/>
  <c r="H135" i="30"/>
  <c r="G135" i="30"/>
  <c r="I133" i="30"/>
  <c r="H133" i="30"/>
  <c r="G133" i="30"/>
  <c r="I130" i="30"/>
  <c r="H130" i="30"/>
  <c r="G130" i="30"/>
  <c r="G125" i="30" s="1"/>
  <c r="G124" i="30" s="1"/>
  <c r="I126" i="30"/>
  <c r="H126" i="30"/>
  <c r="G126" i="30"/>
  <c r="I122" i="30"/>
  <c r="H122" i="30"/>
  <c r="G122" i="30"/>
  <c r="G119" i="30" s="1"/>
  <c r="I120" i="30"/>
  <c r="H120" i="30"/>
  <c r="G120" i="30"/>
  <c r="I117" i="30"/>
  <c r="I116" i="30" s="1"/>
  <c r="F26" i="17" s="1"/>
  <c r="H117" i="30"/>
  <c r="H116" i="30" s="1"/>
  <c r="E26" i="17" s="1"/>
  <c r="G117" i="30"/>
  <c r="G116" i="30"/>
  <c r="D26" i="17" s="1"/>
  <c r="D25" i="17" s="1"/>
  <c r="I113" i="30"/>
  <c r="H113" i="30"/>
  <c r="G113" i="30"/>
  <c r="I111" i="30"/>
  <c r="H111" i="30"/>
  <c r="G111" i="30"/>
  <c r="I109" i="30"/>
  <c r="H109" i="30"/>
  <c r="G109" i="30"/>
  <c r="G107" i="30"/>
  <c r="I105" i="30"/>
  <c r="H105" i="30"/>
  <c r="G105" i="30"/>
  <c r="I103" i="30"/>
  <c r="H103" i="30"/>
  <c r="G103" i="30"/>
  <c r="I100" i="30"/>
  <c r="H100" i="30"/>
  <c r="G100" i="30"/>
  <c r="I98" i="30"/>
  <c r="H98" i="30"/>
  <c r="G98" i="30"/>
  <c r="I95" i="30"/>
  <c r="H95" i="30"/>
  <c r="G95" i="30"/>
  <c r="I93" i="30"/>
  <c r="I92" i="30" s="1"/>
  <c r="H93" i="30"/>
  <c r="H92" i="30" s="1"/>
  <c r="E23" i="17" s="1"/>
  <c r="G93" i="30"/>
  <c r="I90" i="30"/>
  <c r="H90" i="30"/>
  <c r="G90" i="30"/>
  <c r="I88" i="30"/>
  <c r="H88" i="30"/>
  <c r="G88" i="30"/>
  <c r="I86" i="30"/>
  <c r="H86" i="30"/>
  <c r="G86" i="30"/>
  <c r="I84" i="30"/>
  <c r="H84" i="30"/>
  <c r="G84" i="30"/>
  <c r="I82" i="30"/>
  <c r="H82" i="30"/>
  <c r="G82" i="30"/>
  <c r="I80" i="30"/>
  <c r="I77" i="30" s="1"/>
  <c r="F22" i="17" s="1"/>
  <c r="H80" i="30"/>
  <c r="G80" i="30"/>
  <c r="I78" i="30"/>
  <c r="H78" i="30"/>
  <c r="G78" i="30"/>
  <c r="I74" i="30"/>
  <c r="H74" i="30"/>
  <c r="G74" i="30"/>
  <c r="I72" i="30"/>
  <c r="H72" i="30"/>
  <c r="G72" i="30"/>
  <c r="I69" i="30"/>
  <c r="H69" i="30"/>
  <c r="G69" i="30"/>
  <c r="I67" i="30"/>
  <c r="H67" i="30"/>
  <c r="G67" i="30"/>
  <c r="I65" i="30"/>
  <c r="H65" i="30"/>
  <c r="G65" i="30"/>
  <c r="I63" i="30"/>
  <c r="H63" i="30"/>
  <c r="G63" i="30"/>
  <c r="I61" i="30"/>
  <c r="H61" i="30"/>
  <c r="G61" i="30"/>
  <c r="I57" i="30"/>
  <c r="I56" i="30" s="1"/>
  <c r="H57" i="30"/>
  <c r="H56" i="30" s="1"/>
  <c r="H55" i="30" s="1"/>
  <c r="G57" i="30"/>
  <c r="G56" i="30" s="1"/>
  <c r="G55" i="30" s="1"/>
  <c r="I53" i="30"/>
  <c r="I52" i="30" s="1"/>
  <c r="F15" i="17" s="1"/>
  <c r="H53" i="30"/>
  <c r="H52" i="30" s="1"/>
  <c r="E15" i="17" s="1"/>
  <c r="G53" i="30"/>
  <c r="G52" i="30" s="1"/>
  <c r="D15" i="17" s="1"/>
  <c r="I49" i="30"/>
  <c r="H49" i="30"/>
  <c r="G49" i="30"/>
  <c r="I47" i="30"/>
  <c r="H47" i="30"/>
  <c r="H44" i="30" s="1"/>
  <c r="E13" i="17" s="1"/>
  <c r="G47" i="30"/>
  <c r="I45" i="30"/>
  <c r="H45" i="30"/>
  <c r="G45" i="30"/>
  <c r="I42" i="30"/>
  <c r="I41" i="30" s="1"/>
  <c r="F12" i="17" s="1"/>
  <c r="H42" i="30"/>
  <c r="H41" i="30" s="1"/>
  <c r="E12" i="17" s="1"/>
  <c r="G42" i="30"/>
  <c r="G41" i="30"/>
  <c r="D12" i="17" s="1"/>
  <c r="I39" i="30"/>
  <c r="H39" i="30"/>
  <c r="G39" i="30"/>
  <c r="I37" i="30"/>
  <c r="H37" i="30"/>
  <c r="G37" i="30"/>
  <c r="I35" i="30"/>
  <c r="H35" i="30"/>
  <c r="H34" i="30" s="1"/>
  <c r="E11" i="17" s="1"/>
  <c r="G35" i="30"/>
  <c r="G34" i="30" s="1"/>
  <c r="D11" i="17" s="1"/>
  <c r="I32" i="30"/>
  <c r="H32" i="30"/>
  <c r="G32" i="30"/>
  <c r="I30" i="30"/>
  <c r="H30" i="30"/>
  <c r="G30" i="30"/>
  <c r="I28" i="30"/>
  <c r="H28" i="30"/>
  <c r="G28" i="30"/>
  <c r="I26" i="30"/>
  <c r="H26" i="30"/>
  <c r="G26" i="30"/>
  <c r="I24" i="30"/>
  <c r="H24" i="30"/>
  <c r="G24" i="30"/>
  <c r="I22" i="30"/>
  <c r="H22" i="30"/>
  <c r="G22" i="30"/>
  <c r="I20" i="30"/>
  <c r="H20" i="30"/>
  <c r="G20" i="30"/>
  <c r="I18" i="30"/>
  <c r="H18" i="30"/>
  <c r="G18" i="30"/>
  <c r="I14" i="30"/>
  <c r="I13" i="30" s="1"/>
  <c r="F10" i="17" s="1"/>
  <c r="H14" i="30"/>
  <c r="G14" i="30"/>
  <c r="H97" i="30" l="1"/>
  <c r="E24" i="17" s="1"/>
  <c r="G13" i="30"/>
  <c r="D10" i="17" s="1"/>
  <c r="H60" i="30"/>
  <c r="H59" i="30" s="1"/>
  <c r="H77" i="30"/>
  <c r="E22" i="17" s="1"/>
  <c r="H119" i="30"/>
  <c r="E27" i="17" s="1"/>
  <c r="H13" i="30"/>
  <c r="F31" i="17"/>
  <c r="I97" i="30"/>
  <c r="F24" i="17" s="1"/>
  <c r="G77" i="30"/>
  <c r="I34" i="30"/>
  <c r="F11" i="17" s="1"/>
  <c r="H71" i="30"/>
  <c r="E20" i="17" s="1"/>
  <c r="H12" i="30"/>
  <c r="E10" i="17"/>
  <c r="I76" i="30"/>
  <c r="F23" i="17"/>
  <c r="I55" i="30"/>
  <c r="F17" i="17"/>
  <c r="I71" i="30"/>
  <c r="F20" i="17" s="1"/>
  <c r="D17" i="17"/>
  <c r="E31" i="17"/>
  <c r="I44" i="30"/>
  <c r="F13" i="17" s="1"/>
  <c r="G71" i="30"/>
  <c r="D20" i="17" s="1"/>
  <c r="I119" i="30"/>
  <c r="F27" i="17" s="1"/>
  <c r="H125" i="30"/>
  <c r="D33" i="17"/>
  <c r="G44" i="30"/>
  <c r="D13" i="17" s="1"/>
  <c r="I60" i="30"/>
  <c r="F19" i="17" s="1"/>
  <c r="G92" i="30"/>
  <c r="D23" i="17" s="1"/>
  <c r="I125" i="30"/>
  <c r="E17" i="17"/>
  <c r="F33" i="17"/>
  <c r="E33" i="17"/>
  <c r="E15" i="21"/>
  <c r="D15" i="21"/>
  <c r="F15" i="21"/>
  <c r="G97" i="30"/>
  <c r="G60" i="30"/>
  <c r="D19" i="17" s="1"/>
  <c r="H76" i="30" l="1"/>
  <c r="E19" i="17"/>
  <c r="G59" i="30"/>
  <c r="I12" i="30"/>
  <c r="I124" i="30"/>
  <c r="F29" i="17"/>
  <c r="I59" i="30"/>
  <c r="G76" i="30"/>
  <c r="D24" i="17"/>
  <c r="H124" i="30"/>
  <c r="H11" i="30" s="1"/>
  <c r="H10" i="30" s="1"/>
  <c r="E29" i="17"/>
  <c r="G12" i="30"/>
  <c r="D15" i="16"/>
  <c r="E15" i="16"/>
  <c r="D18" i="16"/>
  <c r="E18" i="16"/>
  <c r="I11" i="30" l="1"/>
  <c r="I10" i="30" s="1"/>
  <c r="G11" i="30"/>
  <c r="G10" i="30" s="1"/>
  <c r="C38" i="25"/>
  <c r="C32" i="26"/>
  <c r="E33" i="22"/>
  <c r="C46" i="23"/>
  <c r="E32" i="23"/>
  <c r="C15" i="16" s="1"/>
  <c r="D26" i="22"/>
  <c r="E29" i="22"/>
  <c r="D25" i="23"/>
  <c r="E28" i="23"/>
  <c r="E27" i="23"/>
  <c r="D34" i="22" l="1"/>
  <c r="E40" i="22"/>
  <c r="D33" i="23"/>
  <c r="E42" i="23"/>
  <c r="C18" i="16" s="1"/>
  <c r="E12" i="21" l="1"/>
  <c r="D12" i="21"/>
  <c r="D19" i="21" l="1"/>
  <c r="D11" i="21" s="1"/>
  <c r="E19" i="21"/>
  <c r="E11" i="21" s="1"/>
  <c r="F19" i="21"/>
  <c r="F12" i="21"/>
  <c r="D17" i="16"/>
  <c r="D32" i="16"/>
  <c r="E32" i="16"/>
  <c r="E31" i="16"/>
  <c r="D24" i="16"/>
  <c r="E24" i="16"/>
  <c r="D32" i="26"/>
  <c r="E34" i="24"/>
  <c r="E20" i="16" s="1"/>
  <c r="E33" i="25"/>
  <c r="E33" i="23"/>
  <c r="C47" i="22"/>
  <c r="E42" i="22"/>
  <c r="E49" i="22"/>
  <c r="E41" i="22"/>
  <c r="E40" i="23"/>
  <c r="C24" i="16" s="1"/>
  <c r="F11" i="21" l="1"/>
  <c r="E30" i="16"/>
  <c r="D35" i="24"/>
  <c r="F9" i="17" l="1"/>
  <c r="E9" i="17"/>
  <c r="D47" i="22"/>
  <c r="E47" i="22" s="1"/>
  <c r="E48" i="22"/>
  <c r="E47" i="23"/>
  <c r="C31" i="16" s="1"/>
  <c r="D46" i="23"/>
  <c r="E33" i="26"/>
  <c r="C32" i="24"/>
  <c r="D32" i="24"/>
  <c r="E33" i="24"/>
  <c r="E26" i="16" s="1"/>
  <c r="E16" i="16" s="1"/>
  <c r="D9" i="17" l="1"/>
  <c r="E32" i="24"/>
  <c r="E41" i="23" l="1"/>
  <c r="C25" i="16" s="1"/>
  <c r="E22" i="26"/>
  <c r="E24" i="26"/>
  <c r="D23" i="26"/>
  <c r="C23" i="26"/>
  <c r="D21" i="26"/>
  <c r="C21" i="26"/>
  <c r="E33" i="14"/>
  <c r="D20" i="16" s="1"/>
  <c r="D32" i="14"/>
  <c r="C32" i="14"/>
  <c r="C23" i="22"/>
  <c r="C44" i="22"/>
  <c r="E32" i="22"/>
  <c r="C26" i="22"/>
  <c r="E27" i="22"/>
  <c r="E11" i="23"/>
  <c r="E10" i="23" s="1"/>
  <c r="C10" i="23"/>
  <c r="D10" i="23"/>
  <c r="C12" i="23"/>
  <c r="D12" i="23"/>
  <c r="E13" i="23"/>
  <c r="E14" i="23"/>
  <c r="C15" i="23"/>
  <c r="D15" i="23"/>
  <c r="E16" i="23"/>
  <c r="C17" i="23"/>
  <c r="D17" i="23"/>
  <c r="E18" i="23"/>
  <c r="C20" i="23"/>
  <c r="D20" i="23"/>
  <c r="E21" i="23"/>
  <c r="C22" i="23"/>
  <c r="D22" i="23"/>
  <c r="E23" i="23"/>
  <c r="C25" i="23"/>
  <c r="D24" i="23"/>
  <c r="E26" i="23"/>
  <c r="E34" i="23"/>
  <c r="E35" i="23"/>
  <c r="E36" i="23"/>
  <c r="E37" i="23"/>
  <c r="E38" i="23"/>
  <c r="E39" i="23"/>
  <c r="C43" i="23"/>
  <c r="D43" i="23"/>
  <c r="D30" i="23" s="1"/>
  <c r="E44" i="23"/>
  <c r="E45" i="23"/>
  <c r="E48" i="23"/>
  <c r="C32" i="16" s="1"/>
  <c r="C30" i="16" s="1"/>
  <c r="E21" i="26" l="1"/>
  <c r="E23" i="26"/>
  <c r="C24" i="23"/>
  <c r="E25" i="23"/>
  <c r="E24" i="23" s="1"/>
  <c r="E32" i="14"/>
  <c r="E22" i="23"/>
  <c r="C20" i="26"/>
  <c r="E43" i="23"/>
  <c r="E12" i="23"/>
  <c r="E46" i="23"/>
  <c r="E20" i="23"/>
  <c r="E15" i="23"/>
  <c r="D19" i="23"/>
  <c r="D9" i="23" s="1"/>
  <c r="D8" i="23" s="1"/>
  <c r="D29" i="23"/>
  <c r="D49" i="23" s="1"/>
  <c r="C30" i="23"/>
  <c r="C29" i="23" s="1"/>
  <c r="E17" i="23"/>
  <c r="E31" i="23"/>
  <c r="C19" i="23"/>
  <c r="C9" i="23" s="1"/>
  <c r="C8" i="23" s="1"/>
  <c r="C49" i="23" l="1"/>
  <c r="E49" i="23" s="1"/>
  <c r="E30" i="23"/>
  <c r="E29" i="23"/>
  <c r="E19" i="23"/>
  <c r="E9" i="23" s="1"/>
  <c r="E8" i="23" s="1"/>
  <c r="C11" i="22" l="1"/>
  <c r="C34" i="22"/>
  <c r="E34" i="22" s="1"/>
  <c r="C32" i="25"/>
  <c r="D32" i="25"/>
  <c r="E26" i="22" l="1"/>
  <c r="D11" i="22" l="1"/>
  <c r="D35" i="25"/>
  <c r="C35" i="25"/>
  <c r="D18" i="17" l="1"/>
  <c r="E16" i="17" l="1"/>
  <c r="F16" i="17"/>
  <c r="C17" i="16" l="1"/>
  <c r="C35" i="26"/>
  <c r="C13" i="26"/>
  <c r="C11" i="26"/>
  <c r="C18" i="26"/>
  <c r="C16" i="26"/>
  <c r="E32" i="26"/>
  <c r="C26" i="26"/>
  <c r="C25" i="26" s="1"/>
  <c r="C35" i="24"/>
  <c r="E35" i="24" s="1"/>
  <c r="C23" i="24"/>
  <c r="C21" i="24"/>
  <c r="C18" i="24"/>
  <c r="C16" i="24"/>
  <c r="C13" i="24"/>
  <c r="C26" i="24"/>
  <c r="C25" i="24" s="1"/>
  <c r="C11" i="24"/>
  <c r="C16" i="25"/>
  <c r="C11" i="25"/>
  <c r="C30" i="25"/>
  <c r="C29" i="25" s="1"/>
  <c r="C26" i="25"/>
  <c r="C23" i="25"/>
  <c r="C21" i="25"/>
  <c r="C18" i="25"/>
  <c r="C13" i="25"/>
  <c r="C25" i="22"/>
  <c r="C18" i="22"/>
  <c r="E28" i="22"/>
  <c r="E24" i="22"/>
  <c r="E22" i="22"/>
  <c r="C21" i="22"/>
  <c r="C20" i="22" s="1"/>
  <c r="C19" i="16"/>
  <c r="C21" i="16"/>
  <c r="C22" i="16"/>
  <c r="C23" i="16"/>
  <c r="C20" i="16"/>
  <c r="C28" i="16"/>
  <c r="C29" i="16"/>
  <c r="C14" i="16"/>
  <c r="C13" i="16" s="1"/>
  <c r="C16" i="16" l="1"/>
  <c r="C30" i="26"/>
  <c r="C29" i="26" s="1"/>
  <c r="C20" i="25"/>
  <c r="C10" i="25" s="1"/>
  <c r="C9" i="25" s="1"/>
  <c r="C40" i="25" s="1"/>
  <c r="C27" i="16"/>
  <c r="C33" i="16" s="1"/>
  <c r="C30" i="24"/>
  <c r="C29" i="24" s="1"/>
  <c r="C10" i="26"/>
  <c r="C9" i="26" s="1"/>
  <c r="C20" i="24"/>
  <c r="C10" i="24" s="1"/>
  <c r="C9" i="24" s="1"/>
  <c r="C40" i="26" l="1"/>
  <c r="C40" i="24"/>
  <c r="E46" i="22"/>
  <c r="E44" i="22" s="1"/>
  <c r="D44" i="22"/>
  <c r="D31" i="22" s="1"/>
  <c r="E43" i="22"/>
  <c r="E39" i="22"/>
  <c r="E38" i="22"/>
  <c r="E37" i="22"/>
  <c r="E36" i="22"/>
  <c r="E35" i="22"/>
  <c r="E25" i="22"/>
  <c r="D23" i="22"/>
  <c r="E23" i="22" s="1"/>
  <c r="E21" i="22"/>
  <c r="D21" i="22"/>
  <c r="E19" i="22"/>
  <c r="D18" i="22"/>
  <c r="E18" i="22" s="1"/>
  <c r="E17" i="22"/>
  <c r="E16" i="22" s="1"/>
  <c r="D16" i="22"/>
  <c r="C16" i="22"/>
  <c r="E15" i="22"/>
  <c r="E14" i="22"/>
  <c r="D13" i="22"/>
  <c r="C13" i="22"/>
  <c r="E12" i="22"/>
  <c r="E11" i="22"/>
  <c r="D30" i="22" l="1"/>
  <c r="D20" i="22"/>
  <c r="D10" i="22" s="1"/>
  <c r="D25" i="22"/>
  <c r="E20" i="22"/>
  <c r="C10" i="22"/>
  <c r="C9" i="22" s="1"/>
  <c r="E13" i="22"/>
  <c r="C31" i="22"/>
  <c r="E31" i="22" s="1"/>
  <c r="C30" i="22" l="1"/>
  <c r="E30" i="22" s="1"/>
  <c r="D9" i="22"/>
  <c r="D50" i="22" s="1"/>
  <c r="E10" i="22"/>
  <c r="E9" i="22" s="1"/>
  <c r="C50" i="22" l="1"/>
  <c r="E50" i="22" s="1"/>
  <c r="D16" i="17"/>
  <c r="D30" i="17"/>
  <c r="E39" i="26" l="1"/>
  <c r="D38" i="26"/>
  <c r="E37" i="26"/>
  <c r="E36" i="26"/>
  <c r="D35" i="26"/>
  <c r="E34" i="26"/>
  <c r="E28" i="26"/>
  <c r="E27" i="26"/>
  <c r="D26" i="26"/>
  <c r="D25" i="26" s="1"/>
  <c r="E19" i="26"/>
  <c r="D18" i="26"/>
  <c r="E18" i="26" s="1"/>
  <c r="E17" i="26"/>
  <c r="D16" i="26"/>
  <c r="E15" i="26"/>
  <c r="E14" i="26"/>
  <c r="D13" i="26"/>
  <c r="E12" i="26"/>
  <c r="D11" i="26"/>
  <c r="E39" i="25"/>
  <c r="D38" i="25"/>
  <c r="E38" i="25" s="1"/>
  <c r="E37" i="25"/>
  <c r="E36" i="25"/>
  <c r="E32" i="25"/>
  <c r="E28" i="25"/>
  <c r="E27" i="25"/>
  <c r="D26" i="25"/>
  <c r="D25" i="25" s="1"/>
  <c r="E24" i="25"/>
  <c r="D23" i="25"/>
  <c r="E22" i="25"/>
  <c r="D21" i="25"/>
  <c r="E21" i="25" s="1"/>
  <c r="E19" i="25"/>
  <c r="D18" i="25"/>
  <c r="E17" i="25"/>
  <c r="D16" i="25"/>
  <c r="E16" i="25" s="1"/>
  <c r="E15" i="25"/>
  <c r="E14" i="25"/>
  <c r="D13" i="25"/>
  <c r="E13" i="25" s="1"/>
  <c r="E12" i="25"/>
  <c r="D11" i="25"/>
  <c r="E35" i="25" l="1"/>
  <c r="D20" i="26"/>
  <c r="E20" i="26" s="1"/>
  <c r="D20" i="25"/>
  <c r="E20" i="25" s="1"/>
  <c r="E26" i="26"/>
  <c r="E25" i="25"/>
  <c r="E18" i="25"/>
  <c r="E25" i="26"/>
  <c r="D30" i="26"/>
  <c r="D29" i="26" s="1"/>
  <c r="E38" i="26"/>
  <c r="E13" i="26"/>
  <c r="E35" i="26"/>
  <c r="E16" i="26"/>
  <c r="E11" i="26"/>
  <c r="E31" i="26"/>
  <c r="D30" i="25"/>
  <c r="D29" i="25" s="1"/>
  <c r="E31" i="25"/>
  <c r="E34" i="25"/>
  <c r="E11" i="25"/>
  <c r="E23" i="25"/>
  <c r="E26" i="25"/>
  <c r="E39" i="24"/>
  <c r="D38" i="24"/>
  <c r="E37" i="24"/>
  <c r="E29" i="16" s="1"/>
  <c r="E36" i="24"/>
  <c r="E28" i="16" s="1"/>
  <c r="E28" i="24"/>
  <c r="E27" i="24"/>
  <c r="D26" i="24"/>
  <c r="D25" i="24" s="1"/>
  <c r="E24" i="24"/>
  <c r="E22" i="24"/>
  <c r="D23" i="24"/>
  <c r="D21" i="24"/>
  <c r="E21" i="24" s="1"/>
  <c r="E19" i="24"/>
  <c r="D18" i="24"/>
  <c r="E17" i="24"/>
  <c r="D16" i="24"/>
  <c r="E16" i="24" s="1"/>
  <c r="E14" i="24"/>
  <c r="E15" i="24"/>
  <c r="D13" i="24"/>
  <c r="E12" i="24"/>
  <c r="D11" i="24"/>
  <c r="E39" i="14"/>
  <c r="D31" i="16" s="1"/>
  <c r="D30" i="16" s="1"/>
  <c r="D38" i="14"/>
  <c r="E37" i="14"/>
  <c r="D29" i="16" s="1"/>
  <c r="E36" i="14"/>
  <c r="D28" i="16" s="1"/>
  <c r="D35" i="14"/>
  <c r="E27" i="14"/>
  <c r="E28" i="14"/>
  <c r="D26" i="14"/>
  <c r="C26" i="14"/>
  <c r="C25" i="14" s="1"/>
  <c r="C21" i="14"/>
  <c r="D23" i="14"/>
  <c r="E24" i="14"/>
  <c r="D21" i="14"/>
  <c r="E22" i="14"/>
  <c r="D18" i="14"/>
  <c r="E19" i="14"/>
  <c r="D16" i="14"/>
  <c r="E17" i="14"/>
  <c r="E15" i="14"/>
  <c r="E14" i="14"/>
  <c r="D13" i="14"/>
  <c r="D11" i="14"/>
  <c r="E12" i="14"/>
  <c r="E31" i="24"/>
  <c r="E14" i="16" s="1"/>
  <c r="D27" i="16" l="1"/>
  <c r="D10" i="26"/>
  <c r="D9" i="26" s="1"/>
  <c r="D40" i="26" s="1"/>
  <c r="E27" i="16"/>
  <c r="D10" i="25"/>
  <c r="D9" i="25" s="1"/>
  <c r="E9" i="25" s="1"/>
  <c r="E21" i="14"/>
  <c r="D30" i="14"/>
  <c r="D29" i="14" s="1"/>
  <c r="E38" i="24"/>
  <c r="E26" i="14"/>
  <c r="E23" i="24"/>
  <c r="E30" i="26"/>
  <c r="E30" i="25"/>
  <c r="E29" i="25"/>
  <c r="D25" i="14"/>
  <c r="D20" i="14"/>
  <c r="D10" i="14" s="1"/>
  <c r="E18" i="24"/>
  <c r="E13" i="24"/>
  <c r="D20" i="24"/>
  <c r="D10" i="24" s="1"/>
  <c r="D9" i="24" s="1"/>
  <c r="E25" i="24"/>
  <c r="E26" i="24"/>
  <c r="E11" i="24"/>
  <c r="D30" i="24"/>
  <c r="D29" i="24" s="1"/>
  <c r="D40" i="24" l="1"/>
  <c r="E9" i="26"/>
  <c r="E10" i="26"/>
  <c r="D40" i="25"/>
  <c r="E40" i="25" s="1"/>
  <c r="E10" i="25"/>
  <c r="D9" i="14"/>
  <c r="D40" i="14" s="1"/>
  <c r="E29" i="26"/>
  <c r="E40" i="26"/>
  <c r="E25" i="14"/>
  <c r="E20" i="24"/>
  <c r="E30" i="24"/>
  <c r="E29" i="24" l="1"/>
  <c r="E10" i="24"/>
  <c r="E9" i="24" l="1"/>
  <c r="E40" i="24"/>
  <c r="E30" i="17" l="1"/>
  <c r="F30" i="17"/>
  <c r="D36" i="17"/>
  <c r="F34" i="17"/>
  <c r="D34" i="17"/>
  <c r="F32" i="17"/>
  <c r="E32" i="17"/>
  <c r="F25" i="17"/>
  <c r="E25" i="17"/>
  <c r="F18" i="17"/>
  <c r="E13" i="16"/>
  <c r="E33" i="16" s="1"/>
  <c r="E34" i="17" l="1"/>
  <c r="D35" i="17"/>
  <c r="F35" i="17"/>
  <c r="E14" i="17"/>
  <c r="F14" i="17"/>
  <c r="D14" i="17"/>
  <c r="F36" i="17" l="1"/>
  <c r="E36" i="17"/>
  <c r="E35" i="17"/>
  <c r="E18" i="17"/>
  <c r="D32" i="17" l="1"/>
  <c r="E21" i="17"/>
  <c r="D21" i="17"/>
  <c r="F21" i="17"/>
  <c r="E28" i="17"/>
  <c r="F28" i="17"/>
  <c r="E37" i="17" l="1"/>
  <c r="F37" i="17"/>
  <c r="D28" i="17"/>
  <c r="D37" i="17" s="1"/>
  <c r="E34" i="14"/>
  <c r="D19" i="16" l="1"/>
  <c r="D16" i="16" s="1"/>
  <c r="C38" i="14"/>
  <c r="C35" i="14"/>
  <c r="E35" i="14" s="1"/>
  <c r="E31" i="14"/>
  <c r="C23" i="14"/>
  <c r="C18" i="14"/>
  <c r="E18" i="14" s="1"/>
  <c r="C16" i="14"/>
  <c r="E16" i="14" s="1"/>
  <c r="C13" i="14"/>
  <c r="E13" i="14" s="1"/>
  <c r="C11" i="14"/>
  <c r="E11" i="14" s="1"/>
  <c r="D14" i="16" l="1"/>
  <c r="D13" i="16" s="1"/>
  <c r="D33" i="16" s="1"/>
  <c r="E38" i="14"/>
  <c r="C20" i="14"/>
  <c r="E20" i="14" s="1"/>
  <c r="E23" i="14"/>
  <c r="C30" i="14"/>
  <c r="C29" i="14" l="1"/>
  <c r="E30" i="14"/>
  <c r="C10" i="14"/>
  <c r="C9" i="14" l="1"/>
  <c r="C40" i="14" s="1"/>
  <c r="E40" i="14" s="1"/>
  <c r="E10" i="14"/>
  <c r="E29" i="14"/>
  <c r="E9" i="14" l="1"/>
</calcChain>
</file>

<file path=xl/sharedStrings.xml><?xml version="1.0" encoding="utf-8"?>
<sst xmlns="http://schemas.openxmlformats.org/spreadsheetml/2006/main" count="3134" uniqueCount="565">
  <si>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</si>
  <si>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</si>
  <si>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</si>
  <si>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</si>
  <si>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</si>
  <si>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</si>
  <si>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</si>
  <si>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</si>
  <si>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</si>
  <si>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</si>
  <si>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</si>
  <si>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</si>
  <si>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</si>
  <si>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</si>
  <si>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</si>
  <si>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</si>
  <si>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</si>
  <si>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</si>
  <si>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</si>
  <si>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</si>
  <si>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</si>
  <si>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</si>
  <si>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</si>
  <si>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</si>
  <si>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</si>
  <si>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</si>
  <si>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</si>
  <si>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</si>
  <si>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</si>
  <si>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</si>
  <si>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</si>
  <si>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</si>
  <si>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</si>
  <si>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</si>
  <si>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</si>
  <si>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</si>
  <si>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</si>
  <si>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</si>
  <si>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</si>
  <si>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</si>
  <si>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</si>
  <si>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</si>
  <si>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</si>
  <si>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</si>
  <si>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</si>
  <si>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</si>
  <si>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</si>
  <si>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</si>
  <si>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</si>
  <si>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</si>
  <si>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</si>
  <si>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</si>
  <si>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</si>
  <si>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</si>
  <si>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</si>
  <si>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</si>
  <si>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</si>
  <si>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</si>
  <si>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</si>
  <si>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</si>
  <si>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</si>
  <si>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</si>
  <si>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</si>
  <si>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</si>
  <si>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</si>
  <si>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</si>
  <si>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</si>
  <si>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</si>
  <si>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</si>
  <si>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</si>
  <si>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</si>
  <si>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</si>
  <si>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</si>
  <si>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</si>
  <si>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</si>
  <si>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</si>
  <si>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</si>
  <si>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</si>
  <si>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</si>
  <si>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</si>
  <si>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</si>
  <si>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</si>
  <si>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</si>
  <si>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</si>
  <si>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</si>
  <si>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</si>
  <si>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</si>
  <si>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</si>
  <si>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</si>
  <si>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</si>
  <si>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</si>
  <si>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</si>
  <si>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</si>
  <si>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</si>
  <si>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</si>
  <si>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</si>
  <si>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</si>
  <si>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</si>
  <si>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</si>
  <si>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</si>
  <si>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</si>
  <si>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</si>
  <si>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</si>
  <si>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</si>
  <si>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</si>
  <si>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</si>
  <si>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</si>
  <si>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</si>
  <si>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</si>
  <si>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</si>
  <si>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</si>
  <si>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</si>
  <si>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</si>
  <si>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</si>
  <si>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</si>
  <si>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</si>
  <si>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</si>
  <si>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</si>
  <si>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</si>
  <si>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</si>
  <si>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</si>
  <si>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</si>
  <si>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</si>
  <si>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</si>
  <si>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</si>
  <si>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</si>
  <si>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</si>
  <si>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</si>
  <si>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</si>
  <si>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</si>
  <si>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</si>
  <si>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</si>
  <si>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</si>
  <si>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</si>
  <si>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</si>
  <si>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</si>
  <si>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</si>
  <si>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</si>
  <si>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</si>
  <si>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</si>
  <si>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</si>
  <si>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</si>
  <si>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</si>
  <si>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</si>
  <si>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</si>
  <si>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</si>
  <si>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</si>
  <si>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</si>
  <si>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</si>
  <si>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</si>
  <si>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</si>
  <si>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</si>
  <si>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</si>
  <si>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</si>
  <si>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</si>
  <si>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</si>
  <si>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</si>
  <si>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</si>
  <si>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</si>
  <si>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</si>
  <si>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</si>
  <si>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</si>
  <si>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</si>
  <si>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</si>
  <si>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</si>
  <si>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</si>
  <si>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</si>
  <si>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</si>
  <si>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</si>
  <si>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</si>
  <si>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</si>
  <si>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</si>
  <si>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</si>
  <si>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</si>
  <si>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</si>
  <si>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</si>
  <si>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</si>
  <si>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</si>
  <si>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</si>
  <si>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</si>
  <si>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</si>
  <si>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</si>
  <si>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</si>
  <si>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</si>
  <si>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</si>
  <si>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</si>
  <si>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</si>
  <si>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</si>
  <si>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</si>
  <si>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</si>
  <si>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</si>
  <si>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</si>
  <si>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</si>
  <si>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</si>
  <si>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</si>
  <si>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</si>
  <si>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</si>
  <si>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</si>
  <si>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</si>
  <si>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</si>
  <si>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</si>
  <si>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2024 г.Сумма (тыс.руб.)</t>
  </si>
  <si>
    <t>2024 г.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</si>
  <si>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</si>
  <si>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</si>
  <si>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</si>
  <si>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</si>
  <si>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</si>
  <si>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</si>
  <si>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</si>
  <si>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</si>
  <si>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</si>
  <si>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</si>
  <si>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</si>
  <si>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</si>
  <si>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</si>
  <si>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</si>
  <si>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</si>
  <si>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</si>
  <si>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</si>
  <si>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</si>
  <si>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</si>
  <si>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</si>
  <si>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</si>
  <si>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</si>
  <si>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</si>
  <si>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</si>
  <si>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</si>
  <si>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7Ц.4.03.15420</t>
  </si>
  <si>
    <t>7Ц.4.03.18930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</si>
  <si>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</si>
  <si>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</si>
  <si>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</si>
  <si>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</si>
  <si>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</si>
  <si>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</si>
  <si>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</si>
  <si>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</si>
  <si>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</si>
  <si>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</si>
  <si>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</si>
  <si>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</si>
  <si>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</si>
  <si>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</si>
  <si>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</si>
  <si>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</si>
  <si>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</si>
  <si>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</si>
  <si>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</si>
  <si>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</si>
  <si>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</si>
  <si>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</si>
  <si>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</si>
  <si>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</si>
  <si>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</si>
  <si>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</si>
  <si>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</si>
  <si>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</si>
  <si>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</si>
  <si>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</si>
  <si>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</si>
  <si>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</si>
  <si>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</si>
  <si>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</si>
  <si>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</si>
  <si>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</si>
  <si>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</si>
  <si>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</si>
  <si>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</si>
  <si>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</si>
  <si>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</si>
  <si>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</si>
  <si>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</si>
  <si>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</si>
  <si>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</si>
  <si>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</si>
  <si>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</si>
  <si>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</si>
  <si>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</si>
  <si>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</si>
  <si>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</si>
  <si>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</si>
  <si>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</si>
  <si>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</si>
  <si>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</si>
  <si>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</si>
  <si>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</si>
  <si>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</si>
  <si>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</si>
  <si>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</si>
  <si>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</si>
  <si>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</si>
  <si>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</si>
  <si>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</si>
  <si>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</si>
  <si>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</si>
  <si>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</si>
  <si>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</si>
  <si>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</si>
  <si>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</si>
  <si>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</si>
  <si>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</si>
  <si>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</si>
  <si>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</si>
  <si>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</si>
  <si>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</si>
  <si>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</si>
  <si>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</si>
  <si>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</si>
  <si>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</si>
  <si>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</si>
  <si>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</si>
  <si>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</si>
  <si>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</si>
  <si>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</si>
  <si>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</si>
  <si>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</si>
  <si>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</si>
  <si>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</si>
  <si>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</si>
  <si>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</si>
  <si>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</si>
  <si>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</si>
  <si>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</si>
  <si>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</si>
  <si>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</si>
  <si>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</si>
  <si>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</si>
  <si>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</si>
  <si>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</si>
  <si>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</si>
  <si>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</si>
  <si>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</si>
  <si>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</si>
  <si>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</si>
  <si>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62.Д.02.15360</t>
  </si>
  <si>
    <t>Прочие расходы по содержанию объектов муниципальной собственности</t>
  </si>
  <si>
    <t>Обеспечение устойчивого сокращения непригодного для проживания жилого фонда</t>
  </si>
  <si>
    <t>7Ц.1.F3.6748S</t>
  </si>
  <si>
    <t>7Ц.1.F3.67484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</si>
  <si>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</si>
  <si>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</si>
  <si>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</si>
  <si>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</si>
  <si>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</si>
  <si>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</si>
  <si>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</si>
  <si>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</si>
  <si>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</si>
  <si>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</si>
  <si>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</si>
  <si>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</si>
  <si>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</si>
  <si>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</si>
  <si>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</si>
  <si>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</si>
  <si>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</si>
  <si>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</si>
  <si>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</si>
  <si>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22-51180-00000-00000</t>
    </r>
  </si>
  <si>
    <t>КВСР</t>
  </si>
  <si>
    <t>КФСР</t>
  </si>
  <si>
    <t xml:space="preserve">  Приложение 7</t>
  </si>
  <si>
    <t>ВР</t>
  </si>
  <si>
    <t>ЦСР</t>
  </si>
  <si>
    <t>Бюджет Пудомягского сельского поселения на плановый 2025 год</t>
  </si>
  <si>
    <t xml:space="preserve">Прочие межбюджетные трансферты, передаваемые бюджетам сельских поселений   </t>
  </si>
  <si>
    <t>Изменения 2024 года</t>
  </si>
  <si>
    <t>Доходы бюджета Пудомягского сельского поселения на  2025 год</t>
  </si>
  <si>
    <t>Утверждено Бюджет Пудомягского сельского поселения на плановый 2025 год</t>
  </si>
  <si>
    <t>Прочие субсидии бюджетам поселений        Код цели 1022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</si>
  <si>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1022</t>
    </r>
  </si>
  <si>
    <t>получаемые из других бюджетов в 2023 году и плановый период 2024-2025 годов</t>
  </si>
  <si>
    <t>(тысяч рублей)              2023 год</t>
  </si>
  <si>
    <t>(тысяч рублей)       2024 год</t>
  </si>
  <si>
    <t>(тысяч рублей)    2025 год</t>
  </si>
  <si>
    <t>2025 г.Сумма (тыс.руб.)</t>
  </si>
  <si>
    <t>Приложение 5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</si>
  <si>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32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</si>
  <si>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</t>
    </r>
  </si>
  <si>
    <t>Прочие субсидии поселениям КЦ 32</t>
  </si>
  <si>
    <t>Прочие субсидии поселениям КЦ 10</t>
  </si>
  <si>
    <t>Доходы бюджета Пудомягского сельского поселения на  2023 г.</t>
  </si>
  <si>
    <t>Прочие субсидии бюджетам поселений КЦ 1044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</si>
  <si>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1044</t>
    </r>
  </si>
  <si>
    <t>Ведомственная структура расходов бюджета Пудомягского сельского поселения на 2023 год и плановый период 2024-2025 годов</t>
  </si>
  <si>
    <t>2025 г.</t>
  </si>
  <si>
    <t>Исполнение функций органов местного самоуправления</t>
  </si>
  <si>
    <t>Иные межбюджетные трансферты на осуществление части полномочий по некоторым жилищным вопросам</t>
  </si>
  <si>
    <t xml:space="preserve">  Приложение 6</t>
  </si>
  <si>
    <t xml:space="preserve">  Приложение 5.1.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</si>
  <si>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</si>
  <si>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</si>
  <si>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2025 год</t>
  </si>
  <si>
    <t>2.</t>
  </si>
  <si>
    <t>3.1.</t>
  </si>
  <si>
    <t>3.2.</t>
  </si>
  <si>
    <t>0409/0501/0503</t>
  </si>
  <si>
    <t>7Ц.8.01.S4200</t>
  </si>
  <si>
    <t>7Ц.4.03.15400</t>
  </si>
  <si>
    <t>Мероприятия по озеленению территории</t>
  </si>
  <si>
    <t>611 2 02 20302 10 0000 150</t>
  </si>
  <si>
    <t>Обеспечение мероприятий по переселению граждан из аварийного жилищного фонда (конкурсные)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</si>
  <si>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</si>
  <si>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</si>
  <si>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Обеспечение деятельности органов местного самоуправления (Социальное обеспечение и иные выплаты населению)</t>
  </si>
  <si>
    <t>Обеспечение деятельности органов местного самоуправления (Иные бюджетные ассигнования)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</si>
  <si>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</si>
  <si>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</si>
  <si>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</si>
  <si>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</si>
  <si>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</si>
  <si>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</si>
  <si>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</si>
  <si>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некоторым жилищным вопросам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</si>
  <si>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</si>
  <si>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</si>
  <si>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</si>
  <si>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</si>
  <si>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Резервные фонды местных администраций (Иные бюджетные ассигнования)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</si>
  <si>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</si>
  <si>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</si>
  <si>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</si>
  <si>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</si>
  <si>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</si>
  <si>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</si>
  <si>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устойчивого сокращения непригодного для проживания жилого фонда (Капитальные вложения в объекты государственной (муниципальной) собственности)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</si>
  <si>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</si>
  <si>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</si>
  <si>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</si>
  <si>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</si>
  <si>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</si>
  <si>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</si>
  <si>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</si>
  <si>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</si>
  <si>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</si>
  <si>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</si>
  <si>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Создание комфортных благоустроенных территорий общего пользования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</si>
  <si>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</si>
  <si>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</si>
  <si>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рамках проведения мероприятий по благоустройству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</si>
  <si>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</si>
  <si>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</si>
  <si>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</si>
  <si>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</si>
  <si>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</si>
  <si>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</si>
  <si>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</si>
  <si>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</si>
  <si>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</si>
  <si>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</si>
  <si>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</si>
  <si>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</si>
  <si>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</si>
  <si>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от _____.09.2023 №_____</t>
  </si>
  <si>
    <t>от _____.09.2023 №____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</si>
  <si>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</si>
  <si>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</si>
  <si>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</si>
  <si>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</si>
  <si>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Прочие субсидии бюджетам поселений        </t>
    </r>
    <r>
      <rPr>
        <b/>
        <sz val="10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</si>
  <si>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10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</si>
  <si>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</si>
  <si>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</si>
  <si>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</si>
  <si>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Код цели 1083</t>
    </r>
  </si>
  <si>
    <t>от ____.09.2023 №_____</t>
  </si>
  <si>
    <t>от ______.09.2023 №____</t>
  </si>
  <si>
    <t>от _____.09.2023 №______</t>
  </si>
  <si>
    <t>от ______.09.2023 №_____</t>
  </si>
  <si>
    <t>от ____.09.2023 №___</t>
  </si>
  <si>
    <t>от ____.09.2023 №____</t>
  </si>
  <si>
    <t>Поощрение муниципальных управленческих команд</t>
  </si>
  <si>
    <t>61.Ф.02.55490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</si>
  <si>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</si>
  <si>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</si>
  <si>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Профессиональная подготовка, переподготовка и повышение квалификации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</si>
  <si>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</si>
  <si>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</si>
  <si>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244</t>
  </si>
  <si>
    <t>Прочая закупка товаров, работ и услуг</t>
  </si>
  <si>
    <t>Мероприятия, направленные на достижение цели федерального проекта "Дорожная сеть"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</si>
  <si>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</si>
  <si>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</si>
  <si>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</si>
  <si>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</si>
  <si>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247</t>
  </si>
  <si>
    <t>Закупка энергетических ресурсов</t>
  </si>
  <si>
    <t>112</t>
  </si>
  <si>
    <t>Иные выплаты персоналу учреждений, за исключением фонда оплаты труда</t>
  </si>
  <si>
    <t>853</t>
  </si>
  <si>
    <t>Уплата иных платежей</t>
  </si>
  <si>
    <t>242</t>
  </si>
  <si>
    <t>Закупка товаров, работ, услуг в сфере информационно-коммуникационных технологий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</si>
  <si>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</si>
  <si>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</si>
  <si>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</si>
  <si>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</si>
  <si>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321</t>
  </si>
  <si>
    <t>Пособия, компенсации и иные социальные выплаты гражданам, кроме публичных нормативных обязательств</t>
  </si>
  <si>
    <t>122</t>
  </si>
  <si>
    <t>Иные выплаты персоналу государственных (муниципальных) органов, за исключением фонда оплаты труда</t>
  </si>
  <si>
    <t>60</t>
  </si>
  <si>
    <t>0</t>
  </si>
  <si>
    <t>00000</t>
  </si>
  <si>
    <t>61</t>
  </si>
  <si>
    <t>П</t>
  </si>
  <si>
    <t>11030</t>
  </si>
  <si>
    <t>15070</t>
  </si>
  <si>
    <t>71340</t>
  </si>
  <si>
    <t>Ф</t>
  </si>
  <si>
    <t>11020</t>
  </si>
  <si>
    <t>11040</t>
  </si>
  <si>
    <t>55490</t>
  </si>
  <si>
    <t>62</t>
  </si>
  <si>
    <t>Д</t>
  </si>
  <si>
    <t>13010</t>
  </si>
  <si>
    <t>13020</t>
  </si>
  <si>
    <t>13030</t>
  </si>
  <si>
    <t>13060</t>
  </si>
  <si>
    <t>13070</t>
  </si>
  <si>
    <t>13150</t>
  </si>
  <si>
    <t>16271</t>
  </si>
  <si>
    <t>15020</t>
  </si>
  <si>
    <t>15200</t>
  </si>
  <si>
    <t>15280</t>
  </si>
  <si>
    <t>15360</t>
  </si>
  <si>
    <t>17110</t>
  </si>
  <si>
    <t>51180</t>
  </si>
  <si>
    <t>70</t>
  </si>
  <si>
    <t>7Ц</t>
  </si>
  <si>
    <t>1</t>
  </si>
  <si>
    <t>F2</t>
  </si>
  <si>
    <t>55550</t>
  </si>
  <si>
    <t>F3</t>
  </si>
  <si>
    <t>67484</t>
  </si>
  <si>
    <t>6748S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</si>
  <si>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</si>
  <si>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</si>
  <si>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</si>
  <si>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</si>
  <si>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</si>
  <si>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</si>
  <si>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</si>
  <si>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</si>
  <si>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</si>
  <si>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</si>
  <si>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</si>
  <si>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</si>
  <si>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</si>
  <si>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S4840</t>
  </si>
  <si>
    <t>12500</t>
  </si>
  <si>
    <t>12600</t>
  </si>
  <si>
    <t>15340</t>
  </si>
  <si>
    <t>15630</t>
  </si>
  <si>
    <t>S0360</t>
  </si>
  <si>
    <t>15230</t>
  </si>
  <si>
    <t>16260</t>
  </si>
  <si>
    <t>19285</t>
  </si>
  <si>
    <t>8</t>
  </si>
  <si>
    <t>S4200</t>
  </si>
  <si>
    <t>S4310</t>
  </si>
  <si>
    <t>15620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</si>
  <si>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на 2023 год и плановый период 2024-2025 годов                    </t>
  </si>
  <si>
    <t>Доходы бюджета Пудомягского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</si>
</sst>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10419]###\ ###\ ###\ ###\ ##0.00"/>
    <numFmt numFmtId="165" formatCode="0.0"/>
    <numFmt numFmtId="166" formatCode="?"/>
    <numFmt numFmtId="167" formatCode="#,##0.00_ ;[Red]\-#,##0.00\ "/>
    <numFmt numFmtId="168" formatCode="0000"/>
  </numFmts>
  <fonts count="49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i/>
      <sz val="10"/>
      <color indexed="0"/>
      <name val="Times New Roman"/>
      <family val="1"/>
      <charset val="204"/>
    </font>
    <font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9" fillId="0" borderId="0"/>
    <xf numFmtId="0" fontId="33" fillId="0" borderId="0"/>
    <xf numFmtId="0" fontId="17" fillId="0" borderId="0"/>
  </cellStyleXfs>
  <cellXfs count="328">
    <xf numFmtId="0" fontId="0" fillId="0" borderId="0" xfId="0"/>
    <xf numFmtId="0" fontId="2" fillId="0" borderId="0" xfId="0" applyFont="1"/>
    <xf numFmtId="0" fontId="5" fillId="0" borderId="1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164" fontId="7" fillId="0" borderId="1" xfId="1" applyNumberFormat="1" applyFont="1" applyBorder="1" applyAlignment="1">
      <alignment horizontal="righ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5" fillId="0" borderId="1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4" fontId="11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5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3" fillId="0" borderId="1" xfId="1" applyFont="1" applyBorder="1" applyAlignment="1">
      <alignment horizontal="center" vertical="center" wrapText="1" readingOrder="1"/>
    </xf>
    <xf numFmtId="0" fontId="16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20" fillId="0" borderId="0" xfId="0" applyFont="1"/>
    <xf numFmtId="4" fontId="20" fillId="0" borderId="0" xfId="0" applyNumberFormat="1" applyFont="1"/>
    <xf numFmtId="4" fontId="20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/>
    <xf numFmtId="49" fontId="11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0" fontId="18" fillId="0" borderId="14" xfId="0" applyFont="1" applyBorder="1"/>
    <xf numFmtId="0" fontId="21" fillId="0" borderId="4" xfId="0" applyFont="1" applyBorder="1"/>
    <xf numFmtId="165" fontId="3" fillId="0" borderId="10" xfId="0" applyNumberFormat="1" applyFont="1" applyBorder="1" applyAlignment="1">
      <alignment wrapText="1"/>
    </xf>
    <xf numFmtId="165" fontId="21" fillId="0" borderId="12" xfId="0" applyNumberFormat="1" applyFont="1" applyBorder="1"/>
    <xf numFmtId="165" fontId="0" fillId="0" borderId="0" xfId="0" applyNumberFormat="1"/>
    <xf numFmtId="0" fontId="22" fillId="0" borderId="0" xfId="0" applyFont="1" applyAlignment="1">
      <alignment horizontal="right"/>
    </xf>
    <xf numFmtId="0" fontId="23" fillId="0" borderId="0" xfId="0" applyFont="1"/>
    <xf numFmtId="14" fontId="24" fillId="0" borderId="0" xfId="0" applyNumberFormat="1" applyFont="1"/>
    <xf numFmtId="0" fontId="24" fillId="0" borderId="0" xfId="0" applyFont="1"/>
    <xf numFmtId="0" fontId="22" fillId="0" borderId="0" xfId="0" applyFont="1"/>
    <xf numFmtId="0" fontId="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0" fontId="1" fillId="0" borderId="0" xfId="0" applyFont="1"/>
    <xf numFmtId="4" fontId="7" fillId="0" borderId="1" xfId="1" applyNumberFormat="1" applyFont="1" applyBorder="1" applyAlignment="1">
      <alignment horizontal="right" vertical="center" wrapText="1" readingOrder="1"/>
    </xf>
    <xf numFmtId="4" fontId="7" fillId="0" borderId="1" xfId="1" applyNumberFormat="1" applyFont="1" applyBorder="1" applyAlignment="1">
      <alignment horizontal="center" vertical="center" wrapText="1" readingOrder="1"/>
    </xf>
    <xf numFmtId="2" fontId="3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5" fillId="0" borderId="1" xfId="1" applyNumberFormat="1" applyFont="1" applyBorder="1" applyAlignment="1">
      <alignment horizontal="right" vertical="center" wrapText="1" readingOrder="1"/>
    </xf>
    <xf numFmtId="4" fontId="14" fillId="0" borderId="1" xfId="1" applyNumberFormat="1" applyFont="1" applyBorder="1" applyAlignment="1">
      <alignment horizontal="right" vertical="center" wrapText="1" readingOrder="1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13" fillId="0" borderId="6" xfId="1" applyFont="1" applyBorder="1" applyAlignment="1">
      <alignment horizontal="left" vertical="center" wrapText="1" readingOrder="1"/>
    </xf>
    <xf numFmtId="0" fontId="5" fillId="0" borderId="7" xfId="1" applyFont="1" applyBorder="1" applyAlignment="1">
      <alignment horizontal="center" vertical="center" wrapText="1" readingOrder="1"/>
    </xf>
    <xf numFmtId="4" fontId="5" fillId="0" borderId="7" xfId="1" applyNumberFormat="1" applyFont="1" applyBorder="1" applyAlignment="1">
      <alignment horizontal="right" vertical="center" wrapText="1" readingOrder="1"/>
    </xf>
    <xf numFmtId="0" fontId="15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7" fillId="0" borderId="10" xfId="1" applyFont="1" applyBorder="1" applyAlignment="1">
      <alignment horizontal="left" vertical="center" wrapText="1" readingOrder="1"/>
    </xf>
    <xf numFmtId="0" fontId="7" fillId="0" borderId="12" xfId="1" applyFont="1" applyBorder="1" applyAlignment="1">
      <alignment horizontal="left" vertical="center" wrapText="1" readingOrder="1"/>
    </xf>
    <xf numFmtId="4" fontId="7" fillId="0" borderId="12" xfId="1" applyNumberFormat="1" applyFont="1" applyBorder="1" applyAlignment="1">
      <alignment horizontal="right" vertical="center" wrapText="1" readingOrder="1"/>
    </xf>
    <xf numFmtId="0" fontId="13" fillId="0" borderId="16" xfId="1" applyFont="1" applyBorder="1" applyAlignment="1">
      <alignment horizontal="left" vertical="center" wrapText="1" readingOrder="1"/>
    </xf>
    <xf numFmtId="0" fontId="5" fillId="0" borderId="17" xfId="1" applyFont="1" applyBorder="1" applyAlignment="1">
      <alignment horizontal="center" vertical="center" wrapText="1" readingOrder="1"/>
    </xf>
    <xf numFmtId="4" fontId="5" fillId="2" borderId="17" xfId="1" applyNumberFormat="1" applyFont="1" applyFill="1" applyBorder="1" applyAlignment="1">
      <alignment horizontal="right" vertical="center" wrapText="1" readingOrder="1"/>
    </xf>
    <xf numFmtId="4" fontId="5" fillId="2" borderId="18" xfId="1" applyNumberFormat="1" applyFont="1" applyFill="1" applyBorder="1" applyAlignment="1">
      <alignment horizontal="right" vertical="center" wrapText="1" readingOrder="1"/>
    </xf>
    <xf numFmtId="4" fontId="7" fillId="2" borderId="11" xfId="1" applyNumberFormat="1" applyFont="1" applyFill="1" applyBorder="1" applyAlignment="1">
      <alignment horizontal="right" vertical="center" wrapText="1" readingOrder="1"/>
    </xf>
    <xf numFmtId="4" fontId="7" fillId="2" borderId="12" xfId="1" applyNumberFormat="1" applyFont="1" applyFill="1" applyBorder="1" applyAlignment="1">
      <alignment horizontal="right" vertical="center" wrapText="1" readingOrder="1"/>
    </xf>
    <xf numFmtId="4" fontId="7" fillId="0" borderId="13" xfId="1" applyNumberFormat="1" applyFont="1" applyBorder="1" applyAlignment="1">
      <alignment horizontal="right" vertical="center" wrapText="1" readingOrder="1"/>
    </xf>
    <xf numFmtId="4" fontId="2" fillId="0" borderId="1" xfId="0" applyNumberFormat="1" applyFont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left" vertical="center" wrapText="1" readingOrder="1"/>
    </xf>
    <xf numFmtId="164" fontId="5" fillId="0" borderId="1" xfId="1" applyNumberFormat="1" applyFont="1" applyBorder="1" applyAlignment="1">
      <alignment horizontal="center" vertical="center" wrapText="1" readingOrder="1"/>
    </xf>
    <xf numFmtId="2" fontId="27" fillId="0" borderId="0" xfId="0" applyNumberFormat="1" applyFont="1"/>
    <xf numFmtId="4" fontId="11" fillId="0" borderId="1" xfId="0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 wrapText="1" readingOrder="1"/>
    </xf>
    <xf numFmtId="0" fontId="30" fillId="0" borderId="0" xfId="0" applyFont="1"/>
    <xf numFmtId="0" fontId="31" fillId="0" borderId="0" xfId="0" applyFont="1"/>
    <xf numFmtId="4" fontId="5" fillId="4" borderId="1" xfId="1" applyNumberFormat="1" applyFont="1" applyFill="1" applyBorder="1" applyAlignment="1">
      <alignment horizontal="right" vertical="center" wrapText="1" readingOrder="1"/>
    </xf>
    <xf numFmtId="0" fontId="5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164" fontId="5" fillId="4" borderId="1" xfId="1" applyNumberFormat="1" applyFont="1" applyFill="1" applyBorder="1" applyAlignment="1">
      <alignment horizontal="right" vertical="center" wrapText="1" readingOrder="1"/>
    </xf>
    <xf numFmtId="164" fontId="9" fillId="4" borderId="1" xfId="0" applyNumberFormat="1" applyFont="1" applyFill="1" applyBorder="1"/>
    <xf numFmtId="0" fontId="6" fillId="4" borderId="1" xfId="1" applyFont="1" applyFill="1" applyBorder="1" applyAlignment="1">
      <alignment horizontal="center" vertical="center" wrapText="1" readingOrder="1"/>
    </xf>
    <xf numFmtId="0" fontId="5" fillId="4" borderId="1" xfId="1" applyFont="1" applyFill="1" applyBorder="1" applyAlignment="1">
      <alignment horizontal="left" vertical="center" wrapText="1" readingOrder="1"/>
    </xf>
    <xf numFmtId="0" fontId="5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5" fillId="5" borderId="1" xfId="1" applyNumberFormat="1" applyFont="1" applyFill="1" applyBorder="1" applyAlignment="1">
      <alignment horizontal="right" vertical="center" wrapText="1" readingOrder="1"/>
    </xf>
    <xf numFmtId="0" fontId="13" fillId="5" borderId="1" xfId="1" applyFont="1" applyFill="1" applyBorder="1" applyAlignment="1">
      <alignment horizontal="left" vertical="center" wrapText="1" readingOrder="1"/>
    </xf>
    <xf numFmtId="0" fontId="13" fillId="5" borderId="3" xfId="1" applyFont="1" applyFill="1" applyBorder="1" applyAlignment="1">
      <alignment horizontal="left" vertical="center" wrapText="1" readingOrder="1"/>
    </xf>
    <xf numFmtId="0" fontId="5" fillId="5" borderId="3" xfId="1" applyFont="1" applyFill="1" applyBorder="1" applyAlignment="1">
      <alignment horizontal="center" vertical="center" wrapText="1" readingOrder="1"/>
    </xf>
    <xf numFmtId="4" fontId="5" fillId="5" borderId="3" xfId="1" applyNumberFormat="1" applyFont="1" applyFill="1" applyBorder="1" applyAlignment="1">
      <alignment horizontal="right" vertical="center" wrapText="1" readingOrder="1"/>
    </xf>
    <xf numFmtId="0" fontId="7" fillId="5" borderId="16" xfId="1" applyFont="1" applyFill="1" applyBorder="1" applyAlignment="1">
      <alignment horizontal="left" vertical="center" wrapText="1" readingOrder="1"/>
    </xf>
    <xf numFmtId="0" fontId="12" fillId="5" borderId="17" xfId="1" applyFont="1" applyFill="1" applyBorder="1" applyAlignment="1">
      <alignment horizontal="left" vertical="center" wrapText="1" readingOrder="1"/>
    </xf>
    <xf numFmtId="4" fontId="5" fillId="5" borderId="17" xfId="1" applyNumberFormat="1" applyFont="1" applyFill="1" applyBorder="1" applyAlignment="1">
      <alignment horizontal="right" vertical="center" wrapText="1" readingOrder="1"/>
    </xf>
    <xf numFmtId="4" fontId="5" fillId="5" borderId="18" xfId="1" applyNumberFormat="1" applyFont="1" applyFill="1" applyBorder="1" applyAlignment="1">
      <alignment horizontal="right" vertical="center" wrapText="1" readingOrder="1"/>
    </xf>
    <xf numFmtId="0" fontId="13" fillId="5" borderId="6" xfId="1" applyFont="1" applyFill="1" applyBorder="1" applyAlignment="1">
      <alignment horizontal="left" vertical="center" wrapText="1" readingOrder="1"/>
    </xf>
    <xf numFmtId="0" fontId="5" fillId="5" borderId="7" xfId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/>
    <xf numFmtId="4" fontId="9" fillId="5" borderId="8" xfId="0" applyNumberFormat="1" applyFont="1" applyFill="1" applyBorder="1"/>
    <xf numFmtId="4" fontId="5" fillId="5" borderId="7" xfId="1" applyNumberFormat="1" applyFont="1" applyFill="1" applyBorder="1" applyAlignment="1">
      <alignment horizontal="right" vertical="center" wrapText="1" readingOrder="1"/>
    </xf>
    <xf numFmtId="4" fontId="5" fillId="5" borderId="8" xfId="1" applyNumberFormat="1" applyFont="1" applyFill="1" applyBorder="1" applyAlignment="1">
      <alignment horizontal="right" vertical="center" wrapText="1" readingOrder="1"/>
    </xf>
    <xf numFmtId="0" fontId="8" fillId="5" borderId="1" xfId="1" applyFont="1" applyFill="1" applyBorder="1" applyAlignment="1">
      <alignment horizontal="center" vertical="center" wrapText="1" readingOrder="1"/>
    </xf>
    <xf numFmtId="0" fontId="5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2" fontId="2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5" fillId="6" borderId="1" xfId="1" applyFont="1" applyFill="1" applyBorder="1" applyAlignment="1">
      <alignment horizontal="center" vertical="center" wrapText="1" readingOrder="1"/>
    </xf>
    <xf numFmtId="2" fontId="10" fillId="6" borderId="1" xfId="0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vertical="center"/>
    </xf>
    <xf numFmtId="0" fontId="19" fillId="0" borderId="1" xfId="1" applyFont="1" applyBorder="1" applyAlignment="1">
      <alignment horizontal="left" vertical="center" wrapText="1" readingOrder="1"/>
    </xf>
    <xf numFmtId="4" fontId="19" fillId="2" borderId="1" xfId="1" applyNumberFormat="1" applyFont="1" applyFill="1" applyBorder="1" applyAlignment="1">
      <alignment horizontal="right" vertical="center" wrapText="1" readingOrder="1"/>
    </xf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" fontId="2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/>
    </xf>
    <xf numFmtId="0" fontId="35" fillId="0" borderId="0" xfId="0" applyFont="1" applyAlignment="1">
      <alignment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justify" vertical="justify" wrapText="1"/>
    </xf>
    <xf numFmtId="0" fontId="40" fillId="0" borderId="0" xfId="0" applyFont="1"/>
    <xf numFmtId="4" fontId="40" fillId="0" borderId="0" xfId="0" applyNumberFormat="1" applyFont="1"/>
    <xf numFmtId="4" fontId="5" fillId="0" borderId="8" xfId="1" applyNumberFormat="1" applyFont="1" applyBorder="1" applyAlignment="1">
      <alignment horizontal="right" vertical="center" wrapText="1" readingOrder="1"/>
    </xf>
    <xf numFmtId="4" fontId="15" fillId="0" borderId="13" xfId="1" applyNumberFormat="1" applyFont="1" applyBorder="1" applyAlignment="1">
      <alignment horizontal="right" vertical="center" wrapText="1" readingOrder="1"/>
    </xf>
    <xf numFmtId="4" fontId="7" fillId="0" borderId="8" xfId="1" applyNumberFormat="1" applyFont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39" fillId="3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horizontal="justify" vertical="justify" wrapText="1"/>
    </xf>
    <xf numFmtId="4" fontId="10" fillId="6" borderId="1" xfId="0" applyNumberFormat="1" applyFont="1" applyFill="1" applyBorder="1" applyAlignment="1">
      <alignment horizontal="center" vertical="center" wrapText="1"/>
    </xf>
    <xf numFmtId="4" fontId="39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1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" fontId="39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justify" vertical="justify" wrapText="1"/>
    </xf>
    <xf numFmtId="4" fontId="25" fillId="0" borderId="1" xfId="0" applyNumberFormat="1" applyFont="1" applyBorder="1" applyAlignment="1">
      <alignment horizontal="center" vertical="center"/>
    </xf>
    <xf numFmtId="2" fontId="11" fillId="2" borderId="0" xfId="0" applyNumberFormat="1" applyFont="1" applyFill="1" applyAlignment="1">
      <alignment vertical="center"/>
    </xf>
    <xf numFmtId="49" fontId="36" fillId="2" borderId="0" xfId="0" applyNumberFormat="1" applyFont="1" applyFill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3" fontId="7" fillId="0" borderId="1" xfId="1" applyNumberFormat="1" applyFont="1" applyBorder="1" applyAlignment="1">
      <alignment horizontal="left" vertical="center" wrapText="1" readingOrder="1"/>
    </xf>
    <xf numFmtId="0" fontId="42" fillId="0" borderId="0" xfId="0" applyFont="1"/>
    <xf numFmtId="0" fontId="17" fillId="0" borderId="0" xfId="0" applyFont="1"/>
    <xf numFmtId="0" fontId="7" fillId="4" borderId="1" xfId="1" applyFont="1" applyFill="1" applyBorder="1" applyAlignment="1">
      <alignment horizontal="center" vertical="center" wrapText="1" readingOrder="1"/>
    </xf>
    <xf numFmtId="4" fontId="3" fillId="0" borderId="1" xfId="0" applyNumberFormat="1" applyFont="1" applyBorder="1"/>
    <xf numFmtId="0" fontId="5" fillId="2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horizontal="right" vertical="center" wrapText="1" readingOrder="1"/>
    </xf>
    <xf numFmtId="2" fontId="11" fillId="0" borderId="0" xfId="0" applyNumberFormat="1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5" fillId="4" borderId="1" xfId="1" applyNumberFormat="1" applyFont="1" applyFill="1" applyBorder="1" applyAlignment="1">
      <alignment vertical="center" wrapText="1" readingOrder="1"/>
    </xf>
    <xf numFmtId="4" fontId="7" fillId="0" borderId="1" xfId="1" applyNumberFormat="1" applyFont="1" applyBorder="1" applyAlignment="1">
      <alignment vertical="center" wrapText="1" readingOrder="1"/>
    </xf>
    <xf numFmtId="4" fontId="5" fillId="2" borderId="1" xfId="1" applyNumberFormat="1" applyFont="1" applyFill="1" applyBorder="1" applyAlignment="1">
      <alignment vertical="center" wrapText="1" readingOrder="1"/>
    </xf>
    <xf numFmtId="164" fontId="5" fillId="0" borderId="1" xfId="1" applyNumberFormat="1" applyFont="1" applyBorder="1" applyAlignment="1">
      <alignment vertical="center" wrapText="1" readingOrder="1"/>
    </xf>
    <xf numFmtId="164" fontId="7" fillId="2" borderId="1" xfId="1" applyNumberFormat="1" applyFont="1" applyFill="1" applyBorder="1" applyAlignment="1">
      <alignment vertical="center" wrapText="1" readingOrder="1"/>
    </xf>
    <xf numFmtId="164" fontId="7" fillId="0" borderId="1" xfId="1" applyNumberFormat="1" applyFont="1" applyBorder="1" applyAlignment="1">
      <alignment vertical="center" wrapText="1" readingOrder="1"/>
    </xf>
    <xf numFmtId="0" fontId="19" fillId="0" borderId="9" xfId="1" applyFont="1" applyBorder="1" applyAlignment="1">
      <alignment horizontal="left" vertical="center" wrapText="1" readingOrder="1"/>
    </xf>
    <xf numFmtId="3" fontId="19" fillId="0" borderId="9" xfId="1" applyNumberFormat="1" applyFont="1" applyBorder="1" applyAlignment="1">
      <alignment horizontal="left" vertical="center" wrapText="1" readingOrder="1"/>
    </xf>
    <xf numFmtId="0" fontId="28" fillId="2" borderId="0" xfId="0" applyFont="1" applyFill="1" applyAlignment="1">
      <alignment vertical="center"/>
    </xf>
    <xf numFmtId="4" fontId="25" fillId="2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right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6" fontId="46" fillId="0" borderId="1" xfId="0" applyNumberFormat="1" applyFont="1" applyBorder="1" applyAlignment="1">
      <alignment horizontal="justify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justify" vertical="center" wrapText="1"/>
    </xf>
    <xf numFmtId="49" fontId="45" fillId="0" borderId="1" xfId="0" applyNumberFormat="1" applyFont="1" applyBorder="1" applyAlignment="1">
      <alignment horizontal="justify" vertical="center" wrapText="1"/>
    </xf>
    <xf numFmtId="49" fontId="47" fillId="0" borderId="1" xfId="0" applyNumberFormat="1" applyFont="1" applyBorder="1" applyAlignment="1">
      <alignment horizontal="justify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166" fontId="47" fillId="0" borderId="1" xfId="0" applyNumberFormat="1" applyFont="1" applyBorder="1" applyAlignment="1">
      <alignment horizontal="justify" vertical="center" wrapText="1"/>
    </xf>
    <xf numFmtId="166" fontId="45" fillId="0" borderId="1" xfId="0" applyNumberFormat="1" applyFont="1" applyBorder="1" applyAlignment="1">
      <alignment horizontal="justify" vertical="center" wrapText="1"/>
    </xf>
    <xf numFmtId="4" fontId="46" fillId="0" borderId="1" xfId="0" applyNumberFormat="1" applyFont="1" applyBorder="1" applyAlignment="1">
      <alignment horizontal="center" vertical="center"/>
    </xf>
    <xf numFmtId="4" fontId="45" fillId="0" borderId="1" xfId="0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/>
    </xf>
    <xf numFmtId="0" fontId="11" fillId="0" borderId="0" xfId="0" applyFont="1"/>
    <xf numFmtId="4" fontId="5" fillId="4" borderId="1" xfId="1" applyNumberFormat="1" applyFont="1" applyFill="1" applyBorder="1" applyAlignment="1">
      <alignment horizontal="center" vertical="center" wrapText="1" readingOrder="1"/>
    </xf>
    <xf numFmtId="4" fontId="9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vertical="center"/>
    </xf>
    <xf numFmtId="0" fontId="5" fillId="4" borderId="1" xfId="1" applyFont="1" applyFill="1" applyBorder="1" applyAlignment="1">
      <alignment vertical="center" wrapText="1" readingOrder="1"/>
    </xf>
    <xf numFmtId="0" fontId="9" fillId="4" borderId="1" xfId="0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left" vertical="center" wrapText="1" readingOrder="1"/>
    </xf>
    <xf numFmtId="2" fontId="9" fillId="4" borderId="1" xfId="0" applyNumberFormat="1" applyFont="1" applyFill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0" fontId="14" fillId="2" borderId="1" xfId="1" applyFont="1" applyFill="1" applyBorder="1" applyAlignment="1">
      <alignment horizontal="left" vertical="center" wrapText="1" readingOrder="1"/>
    </xf>
    <xf numFmtId="0" fontId="13" fillId="2" borderId="1" xfId="1" applyFont="1" applyFill="1" applyBorder="1" applyAlignment="1">
      <alignment horizontal="center" vertical="center" wrapText="1" readingOrder="1"/>
    </xf>
    <xf numFmtId="4" fontId="14" fillId="2" borderId="1" xfId="1" applyNumberFormat="1" applyFont="1" applyFill="1" applyBorder="1" applyAlignment="1">
      <alignment vertical="center" wrapText="1" readingOrder="1"/>
    </xf>
    <xf numFmtId="4" fontId="14" fillId="2" borderId="1" xfId="1" applyNumberFormat="1" applyFont="1" applyFill="1" applyBorder="1" applyAlignment="1">
      <alignment horizontal="center" vertical="center" wrapText="1" readingOrder="1"/>
    </xf>
    <xf numFmtId="4" fontId="9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 readingOrder="1"/>
    </xf>
    <xf numFmtId="4" fontId="5" fillId="0" borderId="1" xfId="1" applyNumberFormat="1" applyFont="1" applyBorder="1" applyAlignment="1">
      <alignment horizontal="center" vertical="center" wrapText="1" readingOrder="1"/>
    </xf>
    <xf numFmtId="2" fontId="3" fillId="0" borderId="1" xfId="0" applyNumberFormat="1" applyFont="1" applyBorder="1" applyAlignment="1">
      <alignment vertical="center"/>
    </xf>
    <xf numFmtId="0" fontId="13" fillId="4" borderId="1" xfId="1" applyFont="1" applyFill="1" applyBorder="1" applyAlignment="1">
      <alignment horizontal="left" vertical="center" wrapText="1" readingOrder="1"/>
    </xf>
    <xf numFmtId="164" fontId="5" fillId="2" borderId="1" xfId="1" applyNumberFormat="1" applyFont="1" applyFill="1" applyBorder="1" applyAlignment="1">
      <alignment vertical="center" wrapText="1" readingOrder="1"/>
    </xf>
    <xf numFmtId="0" fontId="15" fillId="2" borderId="1" xfId="1" applyFont="1" applyFill="1" applyBorder="1" applyAlignment="1">
      <alignment horizontal="left" vertical="center" wrapText="1" readingOrder="1"/>
    </xf>
    <xf numFmtId="16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/>
    <xf numFmtId="2" fontId="2" fillId="0" borderId="1" xfId="0" applyNumberFormat="1" applyFont="1" applyBorder="1"/>
    <xf numFmtId="0" fontId="12" fillId="4" borderId="1" xfId="1" applyFont="1" applyFill="1" applyBorder="1" applyAlignment="1">
      <alignment horizontal="left" vertical="center" wrapText="1" readingOrder="1"/>
    </xf>
    <xf numFmtId="164" fontId="7" fillId="4" borderId="1" xfId="1" applyNumberFormat="1" applyFont="1" applyFill="1" applyBorder="1" applyAlignment="1">
      <alignment vertical="center" wrapText="1" readingOrder="1"/>
    </xf>
    <xf numFmtId="164" fontId="7" fillId="4" borderId="1" xfId="1" applyNumberFormat="1" applyFont="1" applyFill="1" applyBorder="1" applyAlignment="1">
      <alignment horizontal="center" vertical="center" wrapText="1" readingOrder="1"/>
    </xf>
    <xf numFmtId="4" fontId="3" fillId="4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4" fillId="0" borderId="1" xfId="1" applyNumberFormat="1" applyFont="1" applyBorder="1" applyAlignment="1">
      <alignment horizontal="center" vertical="center" wrapText="1" readingOrder="1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 readingOrder="1"/>
    </xf>
    <xf numFmtId="164" fontId="9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/>
    <xf numFmtId="4" fontId="2" fillId="0" borderId="1" xfId="0" applyNumberFormat="1" applyFont="1" applyBorder="1"/>
    <xf numFmtId="164" fontId="7" fillId="4" borderId="1" xfId="1" applyNumberFormat="1" applyFont="1" applyFill="1" applyBorder="1" applyAlignment="1">
      <alignment horizontal="right" vertical="center" wrapText="1" readingOrder="1"/>
    </xf>
    <xf numFmtId="4" fontId="3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wrapText="1"/>
    </xf>
    <xf numFmtId="4" fontId="11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wrapText="1"/>
    </xf>
    <xf numFmtId="0" fontId="15" fillId="0" borderId="1" xfId="1" applyFont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12" fillId="5" borderId="1" xfId="1" applyFont="1" applyFill="1" applyBorder="1" applyAlignment="1">
      <alignment horizontal="left" vertical="center" wrapText="1" readingOrder="1"/>
    </xf>
    <xf numFmtId="0" fontId="39" fillId="0" borderId="0" xfId="0" applyFont="1" applyAlignment="1">
      <alignment horizontal="center" vertical="center" wrapText="1"/>
    </xf>
    <xf numFmtId="0" fontId="48" fillId="0" borderId="0" xfId="0" applyFont="1"/>
    <xf numFmtId="0" fontId="39" fillId="0" borderId="0" xfId="0" applyFont="1" applyAlignment="1">
      <alignment horizontal="center" vertical="top" wrapText="1"/>
    </xf>
    <xf numFmtId="0" fontId="32" fillId="0" borderId="0" xfId="0" applyFont="1"/>
    <xf numFmtId="0" fontId="39" fillId="0" borderId="5" xfId="0" applyFont="1" applyBorder="1" applyAlignment="1">
      <alignment horizontal="center" vertical="top" wrapText="1"/>
    </xf>
    <xf numFmtId="0" fontId="32" fillId="0" borderId="5" xfId="0" applyFont="1" applyBorder="1"/>
    <xf numFmtId="0" fontId="39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2" fontId="39" fillId="0" borderId="0" xfId="0" applyNumberFormat="1" applyFont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9" fillId="7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2" fontId="11" fillId="2" borderId="0" xfId="0" applyNumberFormat="1" applyFont="1" applyFill="1" applyAlignment="1">
      <alignment horizontal="right" vertical="center"/>
    </xf>
    <xf numFmtId="166" fontId="39" fillId="2" borderId="0" xfId="0" applyNumberFormat="1" applyFont="1" applyFill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wrapText="1"/>
    </xf>
    <xf numFmtId="166" fontId="46" fillId="2" borderId="3" xfId="0" applyNumberFormat="1" applyFont="1" applyFill="1" applyBorder="1" applyAlignment="1">
      <alignment horizontal="center" vertical="center" wrapText="1"/>
    </xf>
    <xf numFmtId="49" fontId="46" fillId="2" borderId="3" xfId="0" applyNumberFormat="1" applyFont="1" applyFill="1" applyBorder="1" applyAlignment="1">
      <alignment horizontal="center" vertical="center" wrapText="1"/>
    </xf>
    <xf numFmtId="49" fontId="46" fillId="2" borderId="19" xfId="0" applyNumberFormat="1" applyFont="1" applyFill="1" applyBorder="1" applyAlignment="1">
      <alignment horizontal="center" vertical="center" wrapText="1"/>
    </xf>
    <xf numFmtId="49" fontId="46" fillId="2" borderId="20" xfId="0" applyNumberFormat="1" applyFont="1" applyFill="1" applyBorder="1" applyAlignment="1">
      <alignment horizontal="center" vertical="center" wrapText="1"/>
    </xf>
    <xf numFmtId="166" fontId="46" fillId="2" borderId="2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21" xfId="0" applyNumberFormat="1" applyFont="1" applyFill="1" applyBorder="1" applyAlignment="1">
      <alignment horizontal="center" vertical="center" wrapText="1"/>
    </xf>
    <xf numFmtId="49" fontId="46" fillId="2" borderId="22" xfId="0" applyNumberFormat="1" applyFont="1" applyFill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topLeftCell="A43" workbookViewId="0">
      <selection activeCell="A7" sqref="A7"/>
    </sheetView>
  </sheetViews>
  <sheetFormatPr defaultRowHeight="12.75" x14ac:dyDescent="0.2"/>
  <cols>
    <col min="1" max="1" width="26.42578125" style="88" customWidth="1"/>
    <col min="2" max="2" width="31.7109375" customWidth="1"/>
    <col min="3" max="3" width="14.28515625" style="20" customWidth="1"/>
    <col min="4" max="4" width="12.140625" customWidth="1"/>
    <col min="5" max="5" width="12.85546875" bestFit="1" customWidth="1"/>
  </cols>
  <sheetData>
    <row r="1" spans="1:5" ht="15" x14ac:dyDescent="0.25">
      <c r="A1" s="87"/>
      <c r="B1" s="57"/>
      <c r="C1" s="62"/>
      <c r="D1" s="57"/>
      <c r="E1" s="62" t="s">
        <v>86</v>
      </c>
    </row>
    <row r="2" spans="1:5" ht="15" x14ac:dyDescent="0.25">
      <c r="A2" s="87"/>
      <c r="B2" s="57"/>
      <c r="C2" s="62"/>
      <c r="D2" s="57"/>
      <c r="E2" s="62" t="s">
        <v>87</v>
      </c>
    </row>
    <row r="3" spans="1:5" ht="15" x14ac:dyDescent="0.25">
      <c r="A3" s="87"/>
      <c r="B3" s="57"/>
      <c r="C3" s="62"/>
      <c r="D3" s="57"/>
      <c r="E3" s="62" t="s">
        <v>88</v>
      </c>
    </row>
    <row r="4" spans="1:5" ht="15" x14ac:dyDescent="0.25">
      <c r="B4" s="57"/>
      <c r="C4" s="62"/>
      <c r="D4" s="57"/>
      <c r="E4" s="62" t="s">
        <v>454</v>
      </c>
    </row>
    <row r="5" spans="1:5" x14ac:dyDescent="0.2">
      <c r="A5" s="282" t="s">
        <v>564</v>
      </c>
      <c r="B5" s="282"/>
      <c r="C5" s="282"/>
      <c r="D5" s="283"/>
      <c r="E5" s="283"/>
    </row>
    <row r="6" spans="1:5" ht="19.149999999999999" customHeight="1" x14ac:dyDescent="0.2">
      <c r="A6" s="282"/>
      <c r="B6" s="282"/>
      <c r="C6" s="282"/>
      <c r="D6" s="283"/>
      <c r="E6" s="283"/>
    </row>
    <row r="7" spans="1:5" ht="89.25" x14ac:dyDescent="0.2">
      <c r="A7" s="90" t="s">
        <v>36</v>
      </c>
      <c r="B7" s="90" t="s">
        <v>2</v>
      </c>
      <c r="C7" s="227" t="s">
        <v>37</v>
      </c>
      <c r="D7" s="228" t="s">
        <v>157</v>
      </c>
      <c r="E7" s="229" t="s">
        <v>158</v>
      </c>
    </row>
    <row r="8" spans="1:5" ht="25.5" x14ac:dyDescent="0.2">
      <c r="A8" s="91"/>
      <c r="B8" s="90" t="s">
        <v>38</v>
      </c>
      <c r="C8" s="89">
        <f>+C9+C24</f>
        <v>32273.345000000001</v>
      </c>
      <c r="D8" s="89">
        <f>+D9+D24</f>
        <v>2874.9450000000002</v>
      </c>
      <c r="E8" s="89">
        <f>+E9+E24</f>
        <v>35148.29</v>
      </c>
    </row>
    <row r="9" spans="1:5" x14ac:dyDescent="0.2">
      <c r="A9" s="91"/>
      <c r="B9" s="90" t="s">
        <v>39</v>
      </c>
      <c r="C9" s="89">
        <f>+C10+C12+C15+C17+C19</f>
        <v>31235.615000000002</v>
      </c>
      <c r="D9" s="89">
        <f>+D10+D12+D15+D17+D19</f>
        <v>2870.7860000000001</v>
      </c>
      <c r="E9" s="89">
        <f>+E10+E12+E15+E17+E19</f>
        <v>34106.400999999998</v>
      </c>
    </row>
    <row r="10" spans="1:5" x14ac:dyDescent="0.2">
      <c r="A10" s="95" t="s">
        <v>40</v>
      </c>
      <c r="B10" s="90" t="s">
        <v>41</v>
      </c>
      <c r="C10" s="89">
        <f>SUM(C11:C11)</f>
        <v>3745.5</v>
      </c>
      <c r="D10" s="89">
        <f>SUM(D11:D11)</f>
        <v>1254.5</v>
      </c>
      <c r="E10" s="89">
        <f>SUM(E11:E11)</f>
        <v>5000</v>
      </c>
    </row>
    <row r="11" spans="1:5" ht="102" x14ac:dyDescent="0.2">
      <c r="A11" s="9" t="s">
        <v>91</v>
      </c>
      <c r="B11" s="9" t="s">
        <v>42</v>
      </c>
      <c r="C11" s="11">
        <v>3745.5</v>
      </c>
      <c r="D11" s="11">
        <v>1254.5</v>
      </c>
      <c r="E11" s="11">
        <f>C11+D11</f>
        <v>5000</v>
      </c>
    </row>
    <row r="12" spans="1:5" ht="38.25" x14ac:dyDescent="0.2">
      <c r="A12" s="95" t="s">
        <v>43</v>
      </c>
      <c r="B12" s="90" t="s">
        <v>44</v>
      </c>
      <c r="C12" s="89">
        <f>SUM(C13:C14)</f>
        <v>3612.0150000000003</v>
      </c>
      <c r="D12" s="89">
        <f>SUM(D13:D14)</f>
        <v>1387.9850000000001</v>
      </c>
      <c r="E12" s="146">
        <f t="shared" ref="E12:E23" si="0">C12+D12</f>
        <v>5000</v>
      </c>
    </row>
    <row r="13" spans="1:5" ht="102" x14ac:dyDescent="0.2">
      <c r="A13" s="9" t="s">
        <v>89</v>
      </c>
      <c r="B13" s="9" t="s">
        <v>156</v>
      </c>
      <c r="C13" s="54">
        <v>1775.337</v>
      </c>
      <c r="D13" s="11">
        <v>694</v>
      </c>
      <c r="E13" s="11">
        <f t="shared" si="0"/>
        <v>2469.337</v>
      </c>
    </row>
    <row r="14" spans="1:5" ht="102" x14ac:dyDescent="0.2">
      <c r="A14" s="9" t="s">
        <v>90</v>
      </c>
      <c r="B14" s="9" t="s">
        <v>45</v>
      </c>
      <c r="C14" s="54">
        <v>1836.6780000000001</v>
      </c>
      <c r="D14" s="11">
        <v>693.98500000000001</v>
      </c>
      <c r="E14" s="11">
        <f t="shared" si="0"/>
        <v>2530.663</v>
      </c>
    </row>
    <row r="15" spans="1:5" ht="25.5" x14ac:dyDescent="0.2">
      <c r="A15" s="95" t="s">
        <v>46</v>
      </c>
      <c r="B15" s="90" t="s">
        <v>47</v>
      </c>
      <c r="C15" s="89">
        <f>+C16</f>
        <v>248.1</v>
      </c>
      <c r="D15" s="89">
        <f>+D16</f>
        <v>228.30099999999999</v>
      </c>
      <c r="E15" s="146">
        <f t="shared" si="0"/>
        <v>476.40099999999995</v>
      </c>
    </row>
    <row r="16" spans="1:5" x14ac:dyDescent="0.2">
      <c r="A16" s="9" t="s">
        <v>48</v>
      </c>
      <c r="B16" s="9" t="s">
        <v>47</v>
      </c>
      <c r="C16" s="174">
        <v>248.1</v>
      </c>
      <c r="D16" s="11">
        <v>228.30099999999999</v>
      </c>
      <c r="E16" s="11">
        <f t="shared" si="0"/>
        <v>476.40099999999995</v>
      </c>
    </row>
    <row r="17" spans="1:5" x14ac:dyDescent="0.2">
      <c r="A17" s="95" t="s">
        <v>49</v>
      </c>
      <c r="B17" s="90" t="s">
        <v>50</v>
      </c>
      <c r="C17" s="89">
        <f>+C18</f>
        <v>2025</v>
      </c>
      <c r="D17" s="146">
        <f>D18</f>
        <v>0</v>
      </c>
      <c r="E17" s="146">
        <f t="shared" si="0"/>
        <v>2025</v>
      </c>
    </row>
    <row r="18" spans="1:5" ht="63.75" x14ac:dyDescent="0.2">
      <c r="A18" s="9" t="s">
        <v>92</v>
      </c>
      <c r="B18" s="9" t="s">
        <v>51</v>
      </c>
      <c r="C18" s="11">
        <v>2025</v>
      </c>
      <c r="D18" s="11"/>
      <c r="E18" s="11">
        <f t="shared" si="0"/>
        <v>2025</v>
      </c>
    </row>
    <row r="19" spans="1:5" x14ac:dyDescent="0.2">
      <c r="A19" s="95" t="s">
        <v>52</v>
      </c>
      <c r="B19" s="90" t="s">
        <v>53</v>
      </c>
      <c r="C19" s="89">
        <f>+C20+C22</f>
        <v>21605</v>
      </c>
      <c r="D19" s="89">
        <f>+D20+D22</f>
        <v>0</v>
      </c>
      <c r="E19" s="146">
        <f t="shared" si="0"/>
        <v>21605</v>
      </c>
    </row>
    <row r="20" spans="1:5" x14ac:dyDescent="0.2">
      <c r="A20" s="91" t="s">
        <v>54</v>
      </c>
      <c r="B20" s="91" t="s">
        <v>55</v>
      </c>
      <c r="C20" s="89">
        <f>+C21</f>
        <v>15000</v>
      </c>
      <c r="D20" s="89">
        <f>+D21</f>
        <v>0</v>
      </c>
      <c r="E20" s="146">
        <f t="shared" si="0"/>
        <v>15000</v>
      </c>
    </row>
    <row r="21" spans="1:5" ht="51" x14ac:dyDescent="0.2">
      <c r="A21" s="9" t="s">
        <v>93</v>
      </c>
      <c r="B21" s="9" t="s">
        <v>56</v>
      </c>
      <c r="C21" s="13">
        <v>15000</v>
      </c>
      <c r="D21" s="11"/>
      <c r="E21" s="11">
        <f t="shared" si="0"/>
        <v>15000</v>
      </c>
    </row>
    <row r="22" spans="1:5" x14ac:dyDescent="0.2">
      <c r="A22" s="91" t="s">
        <v>57</v>
      </c>
      <c r="B22" s="91" t="s">
        <v>58</v>
      </c>
      <c r="C22" s="89">
        <f>+C23</f>
        <v>6605</v>
      </c>
      <c r="D22" s="89">
        <f>+D23</f>
        <v>0</v>
      </c>
      <c r="E22" s="146">
        <f t="shared" si="0"/>
        <v>6605</v>
      </c>
    </row>
    <row r="23" spans="1:5" ht="51" x14ac:dyDescent="0.2">
      <c r="A23" s="9" t="s">
        <v>94</v>
      </c>
      <c r="B23" s="9" t="s">
        <v>59</v>
      </c>
      <c r="C23" s="13">
        <v>6605</v>
      </c>
      <c r="D23" s="11"/>
      <c r="E23" s="11">
        <f t="shared" si="0"/>
        <v>6605</v>
      </c>
    </row>
    <row r="24" spans="1:5" x14ac:dyDescent="0.2">
      <c r="A24" s="91"/>
      <c r="B24" s="90" t="s">
        <v>60</v>
      </c>
      <c r="C24" s="89">
        <f>+C25</f>
        <v>1037.73</v>
      </c>
      <c r="D24" s="89">
        <f>+D25</f>
        <v>4.1589999999999998</v>
      </c>
      <c r="E24" s="89">
        <f>+E25</f>
        <v>1041.8890000000001</v>
      </c>
    </row>
    <row r="25" spans="1:5" ht="63.75" x14ac:dyDescent="0.2">
      <c r="A25" s="95" t="s">
        <v>61</v>
      </c>
      <c r="B25" s="90" t="s">
        <v>62</v>
      </c>
      <c r="C25" s="89">
        <f>SUM(C26:C27)</f>
        <v>1037.73</v>
      </c>
      <c r="D25" s="89">
        <f>SUM(D26:D28)</f>
        <v>4.1589999999999998</v>
      </c>
      <c r="E25" s="146">
        <f>C25+D25</f>
        <v>1041.8890000000001</v>
      </c>
    </row>
    <row r="26" spans="1:5" ht="102" x14ac:dyDescent="0.2">
      <c r="A26" s="14" t="s">
        <v>63</v>
      </c>
      <c r="B26" s="14" t="s">
        <v>64</v>
      </c>
      <c r="C26" s="60">
        <v>139.5</v>
      </c>
      <c r="D26" s="11"/>
      <c r="E26" s="11">
        <f t="shared" ref="E26:E34" si="1">C26+D26</f>
        <v>139.5</v>
      </c>
    </row>
    <row r="27" spans="1:5" ht="114.75" x14ac:dyDescent="0.2">
      <c r="A27" s="9" t="s">
        <v>65</v>
      </c>
      <c r="B27" s="9" t="s">
        <v>66</v>
      </c>
      <c r="C27" s="60">
        <v>898.23</v>
      </c>
      <c r="D27" s="11"/>
      <c r="E27" s="11">
        <f>C27+D27</f>
        <v>898.23</v>
      </c>
    </row>
    <row r="28" spans="1:5" ht="25.5" x14ac:dyDescent="0.2">
      <c r="A28" s="9" t="s">
        <v>456</v>
      </c>
      <c r="B28" s="9" t="s">
        <v>457</v>
      </c>
      <c r="C28" s="60">
        <v>0</v>
      </c>
      <c r="D28" s="11">
        <v>4.1589999999999998</v>
      </c>
      <c r="E28" s="11">
        <f>C28+D28</f>
        <v>4.1589999999999998</v>
      </c>
    </row>
    <row r="29" spans="1:5" ht="25.5" x14ac:dyDescent="0.2">
      <c r="A29" s="95" t="s">
        <v>67</v>
      </c>
      <c r="B29" s="90" t="s">
        <v>68</v>
      </c>
      <c r="C29" s="89">
        <f>+C30</f>
        <v>80781.977149999992</v>
      </c>
      <c r="D29" s="89">
        <f>+D30</f>
        <v>1124.8440000000001</v>
      </c>
      <c r="E29" s="146">
        <f t="shared" si="1"/>
        <v>81906.821149999989</v>
      </c>
    </row>
    <row r="30" spans="1:5" s="53" customFormat="1" ht="63.75" x14ac:dyDescent="0.2">
      <c r="A30" s="95" t="s">
        <v>69</v>
      </c>
      <c r="B30" s="90" t="s">
        <v>70</v>
      </c>
      <c r="C30" s="89">
        <f>+C31+C33+C43+C46</f>
        <v>80781.977149999992</v>
      </c>
      <c r="D30" s="89">
        <f>+D31+D33+D43+D46+D32</f>
        <v>1124.8440000000001</v>
      </c>
      <c r="E30" s="146">
        <f t="shared" si="1"/>
        <v>81906.821149999989</v>
      </c>
    </row>
    <row r="31" spans="1:5" s="53" customFormat="1" ht="38.25" x14ac:dyDescent="0.2">
      <c r="A31" s="7" t="s">
        <v>184</v>
      </c>
      <c r="B31" s="2" t="s">
        <v>72</v>
      </c>
      <c r="C31" s="12">
        <v>26224.2</v>
      </c>
      <c r="D31" s="11"/>
      <c r="E31" s="175">
        <f t="shared" si="1"/>
        <v>26224.2</v>
      </c>
    </row>
    <row r="32" spans="1:5" s="53" customFormat="1" ht="25.5" x14ac:dyDescent="0.2">
      <c r="A32" s="7" t="s">
        <v>458</v>
      </c>
      <c r="B32" s="7" t="s">
        <v>459</v>
      </c>
      <c r="C32" s="12">
        <v>0</v>
      </c>
      <c r="D32" s="175">
        <v>361</v>
      </c>
      <c r="E32" s="175">
        <f>C32+D32</f>
        <v>361</v>
      </c>
    </row>
    <row r="33" spans="1:5" s="53" customFormat="1" ht="38.25" x14ac:dyDescent="0.2">
      <c r="A33" s="95" t="s">
        <v>73</v>
      </c>
      <c r="B33" s="90" t="s">
        <v>74</v>
      </c>
      <c r="C33" s="89">
        <f>SUM(C34:C42)</f>
        <v>46062.605039999995</v>
      </c>
      <c r="D33" s="89">
        <f>SUM(D34:D42)</f>
        <v>652.86400000000003</v>
      </c>
      <c r="E33" s="146">
        <f>C33+D33</f>
        <v>46715.469039999996</v>
      </c>
    </row>
    <row r="34" spans="1:5" ht="25.5" x14ac:dyDescent="0.2">
      <c r="A34" s="9" t="s">
        <v>75</v>
      </c>
      <c r="B34" s="9" t="s">
        <v>185</v>
      </c>
      <c r="C34" s="54">
        <v>1644.7</v>
      </c>
      <c r="D34" s="11">
        <v>153.6</v>
      </c>
      <c r="E34" s="11">
        <f t="shared" si="1"/>
        <v>1798.3</v>
      </c>
    </row>
    <row r="35" spans="1:5" ht="25.5" x14ac:dyDescent="0.2">
      <c r="A35" s="9" t="s">
        <v>75</v>
      </c>
      <c r="B35" s="9" t="s">
        <v>186</v>
      </c>
      <c r="C35" s="60">
        <v>621.6</v>
      </c>
      <c r="D35" s="11"/>
      <c r="E35" s="11">
        <f t="shared" ref="E35:E38" si="2">C35+D35</f>
        <v>621.6</v>
      </c>
    </row>
    <row r="36" spans="1:5" ht="25.5" x14ac:dyDescent="0.2">
      <c r="A36" s="9" t="s">
        <v>75</v>
      </c>
      <c r="B36" s="9" t="s">
        <v>187</v>
      </c>
      <c r="C36" s="54">
        <v>1850</v>
      </c>
      <c r="D36" s="11"/>
      <c r="E36" s="11">
        <f t="shared" si="2"/>
        <v>1850</v>
      </c>
    </row>
    <row r="37" spans="1:5" ht="25.5" x14ac:dyDescent="0.2">
      <c r="A37" s="9" t="s">
        <v>75</v>
      </c>
      <c r="B37" s="9" t="s">
        <v>188</v>
      </c>
      <c r="C37" s="54">
        <v>1050.4000000000001</v>
      </c>
      <c r="D37" s="11"/>
      <c r="E37" s="11">
        <f t="shared" si="2"/>
        <v>1050.4000000000001</v>
      </c>
    </row>
    <row r="38" spans="1:5" x14ac:dyDescent="0.2">
      <c r="A38" s="9" t="s">
        <v>75</v>
      </c>
      <c r="B38" s="9" t="s">
        <v>75</v>
      </c>
      <c r="C38" s="54">
        <v>913.8</v>
      </c>
      <c r="D38" s="11"/>
      <c r="E38" s="11">
        <f t="shared" si="2"/>
        <v>913.8</v>
      </c>
    </row>
    <row r="39" spans="1:5" ht="51" x14ac:dyDescent="0.2">
      <c r="A39" s="9" t="s">
        <v>191</v>
      </c>
      <c r="B39" s="9" t="s">
        <v>192</v>
      </c>
      <c r="C39" s="54">
        <v>8000</v>
      </c>
      <c r="D39" s="11"/>
      <c r="E39" s="11">
        <f t="shared" ref="E39:E48" si="3">C39+D39</f>
        <v>8000</v>
      </c>
    </row>
    <row r="40" spans="1:5" ht="25.5" x14ac:dyDescent="0.2">
      <c r="A40" s="9" t="s">
        <v>75</v>
      </c>
      <c r="B40" s="9" t="s">
        <v>379</v>
      </c>
      <c r="C40" s="54">
        <v>50.9</v>
      </c>
      <c r="D40" s="11"/>
      <c r="E40" s="11">
        <f>C40+D40</f>
        <v>50.9</v>
      </c>
    </row>
    <row r="41" spans="1:5" ht="25.5" x14ac:dyDescent="0.2">
      <c r="A41" s="9" t="s">
        <v>75</v>
      </c>
      <c r="B41" s="9" t="s">
        <v>378</v>
      </c>
      <c r="C41" s="54">
        <v>5410.99</v>
      </c>
      <c r="D41" s="11"/>
      <c r="E41" s="11">
        <f t="shared" si="3"/>
        <v>5410.99</v>
      </c>
    </row>
    <row r="42" spans="1:5" ht="38.25" x14ac:dyDescent="0.2">
      <c r="A42" s="176" t="s">
        <v>401</v>
      </c>
      <c r="B42" s="9" t="s">
        <v>402</v>
      </c>
      <c r="C42" s="54">
        <v>26520.215039999999</v>
      </c>
      <c r="D42" s="11">
        <v>499.26400000000001</v>
      </c>
      <c r="E42" s="11">
        <f>C42+D42</f>
        <v>27019.479039999998</v>
      </c>
    </row>
    <row r="43" spans="1:5" ht="38.25" x14ac:dyDescent="0.2">
      <c r="A43" s="95" t="s">
        <v>76</v>
      </c>
      <c r="B43" s="90" t="s">
        <v>77</v>
      </c>
      <c r="C43" s="89">
        <f>SUM(C44:C45)</f>
        <v>318.12</v>
      </c>
      <c r="D43" s="89">
        <f>SUM(D44:D45)</f>
        <v>0</v>
      </c>
      <c r="E43" s="146">
        <f t="shared" si="3"/>
        <v>318.12</v>
      </c>
    </row>
    <row r="44" spans="1:5" ht="63.75" x14ac:dyDescent="0.2">
      <c r="A44" s="9" t="s">
        <v>78</v>
      </c>
      <c r="B44" s="9" t="s">
        <v>189</v>
      </c>
      <c r="C44" s="60">
        <v>3.52</v>
      </c>
      <c r="D44" s="11">
        <v>0</v>
      </c>
      <c r="E44" s="174">
        <f t="shared" si="3"/>
        <v>3.52</v>
      </c>
    </row>
    <row r="45" spans="1:5" ht="76.5" x14ac:dyDescent="0.2">
      <c r="A45" s="9" t="s">
        <v>80</v>
      </c>
      <c r="B45" s="9" t="s">
        <v>190</v>
      </c>
      <c r="C45" s="60">
        <v>314.60000000000002</v>
      </c>
      <c r="D45" s="11">
        <v>0</v>
      </c>
      <c r="E45" s="174">
        <f t="shared" si="3"/>
        <v>314.60000000000002</v>
      </c>
    </row>
    <row r="46" spans="1:5" x14ac:dyDescent="0.2">
      <c r="A46" s="95" t="s">
        <v>82</v>
      </c>
      <c r="B46" s="90" t="s">
        <v>34</v>
      </c>
      <c r="C46" s="146">
        <f>SUM(C47:C48)</f>
        <v>8177.0521099999996</v>
      </c>
      <c r="D46" s="146">
        <f>SUM(D47:D48)</f>
        <v>110.98</v>
      </c>
      <c r="E46" s="146">
        <f t="shared" si="3"/>
        <v>8288.0321100000001</v>
      </c>
    </row>
    <row r="47" spans="1:5" ht="38.25" x14ac:dyDescent="0.2">
      <c r="A47" s="9" t="s">
        <v>83</v>
      </c>
      <c r="B47" s="9" t="s">
        <v>84</v>
      </c>
      <c r="C47" s="54">
        <v>200</v>
      </c>
      <c r="D47" s="11">
        <v>110.98</v>
      </c>
      <c r="E47" s="11">
        <f t="shared" ref="E47" si="4">C47+D47</f>
        <v>310.98</v>
      </c>
    </row>
    <row r="48" spans="1:5" ht="38.25" x14ac:dyDescent="0.2">
      <c r="A48" s="9" t="s">
        <v>83</v>
      </c>
      <c r="B48" s="9" t="s">
        <v>84</v>
      </c>
      <c r="C48" s="54">
        <v>7977.0521099999996</v>
      </c>
      <c r="D48" s="11"/>
      <c r="E48" s="11">
        <f t="shared" si="3"/>
        <v>7977.0521099999996</v>
      </c>
    </row>
    <row r="49" spans="1:5" x14ac:dyDescent="0.2">
      <c r="A49" s="95"/>
      <c r="B49" s="95" t="s">
        <v>85</v>
      </c>
      <c r="C49" s="89">
        <f>+C29+C8</f>
        <v>113055.32214999999</v>
      </c>
      <c r="D49" s="89">
        <f>+D29+D8</f>
        <v>3999.7890000000002</v>
      </c>
      <c r="E49" s="230">
        <f>C49+D49</f>
        <v>117055.11115</v>
      </c>
    </row>
    <row r="50" spans="1:5" x14ac:dyDescent="0.2">
      <c r="D50" s="20"/>
      <c r="E50" s="20"/>
    </row>
    <row r="51" spans="1:5" x14ac:dyDescent="0.2">
      <c r="D51" s="20"/>
    </row>
    <row r="52" spans="1:5" x14ac:dyDescent="0.2">
      <c r="D52" s="20"/>
    </row>
    <row r="53" spans="1:5" x14ac:dyDescent="0.2">
      <c r="D53" s="20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scale="95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4"/>
  <sheetViews>
    <sheetView topLeftCell="A136" workbookViewId="0">
      <selection activeCell="E14" sqref="E14"/>
    </sheetView>
  </sheetViews>
  <sheetFormatPr defaultColWidth="9.140625" defaultRowHeight="14.25" x14ac:dyDescent="0.2"/>
  <cols>
    <col min="1" max="1" width="42.140625" style="194" customWidth="1"/>
    <col min="2" max="2" width="8.140625" style="194" customWidth="1"/>
    <col min="3" max="4" width="4.140625" style="194" bestFit="1" customWidth="1"/>
    <col min="5" max="5" width="19" style="194" customWidth="1"/>
    <col min="6" max="6" width="5.28515625" style="194" bestFit="1" customWidth="1"/>
    <col min="7" max="7" width="11.28515625" style="194" bestFit="1" customWidth="1"/>
    <col min="8" max="8" width="11" style="194" bestFit="1" customWidth="1"/>
    <col min="9" max="9" width="11.42578125" style="194" customWidth="1"/>
    <col min="10" max="10" width="9.140625" style="194"/>
    <col min="11" max="11" width="10.140625" style="194" bestFit="1" customWidth="1"/>
    <col min="12" max="16384" width="9.140625" style="194"/>
  </cols>
  <sheetData>
    <row r="1" spans="1:10" ht="15" x14ac:dyDescent="0.2">
      <c r="E1" s="308" t="s">
        <v>389</v>
      </c>
      <c r="F1" s="308"/>
      <c r="G1" s="308"/>
      <c r="H1" s="308"/>
      <c r="I1" s="308"/>
    </row>
    <row r="2" spans="1:10" ht="15" x14ac:dyDescent="0.2">
      <c r="E2" s="309" t="s">
        <v>152</v>
      </c>
      <c r="F2" s="309"/>
      <c r="G2" s="309"/>
      <c r="H2" s="309"/>
      <c r="I2" s="309"/>
      <c r="J2" s="172"/>
    </row>
    <row r="3" spans="1:10" ht="15" x14ac:dyDescent="0.2">
      <c r="E3" s="309" t="s">
        <v>88</v>
      </c>
      <c r="F3" s="309"/>
      <c r="G3" s="309"/>
      <c r="H3" s="309"/>
      <c r="I3" s="309"/>
      <c r="J3" s="172"/>
    </row>
    <row r="4" spans="1:10" ht="15" x14ac:dyDescent="0.2">
      <c r="E4" s="309" t="s">
        <v>471</v>
      </c>
      <c r="F4" s="309"/>
      <c r="G4" s="309"/>
      <c r="H4" s="309"/>
      <c r="I4" s="309"/>
      <c r="J4" s="172"/>
    </row>
    <row r="5" spans="1:10" ht="15" customHeight="1" x14ac:dyDescent="0.2">
      <c r="A5" s="310" t="s">
        <v>385</v>
      </c>
      <c r="B5" s="310"/>
      <c r="C5" s="310"/>
      <c r="D5" s="310"/>
      <c r="E5" s="310"/>
      <c r="F5" s="310"/>
      <c r="G5" s="310"/>
      <c r="H5" s="310"/>
      <c r="I5" s="310"/>
      <c r="J5" s="172"/>
    </row>
    <row r="6" spans="1:10" ht="20.25" customHeight="1" x14ac:dyDescent="0.2">
      <c r="A6" s="310"/>
      <c r="B6" s="310"/>
      <c r="C6" s="310"/>
      <c r="D6" s="310"/>
      <c r="E6" s="310"/>
      <c r="F6" s="310"/>
      <c r="G6" s="310"/>
      <c r="H6" s="310"/>
      <c r="I6" s="310"/>
      <c r="J6" s="172"/>
    </row>
    <row r="7" spans="1:10" ht="14.25" customHeight="1" x14ac:dyDescent="0.2">
      <c r="A7" s="173"/>
      <c r="B7" s="173"/>
      <c r="C7" s="173"/>
      <c r="D7" s="173"/>
      <c r="E7" s="173"/>
      <c r="F7" s="173"/>
      <c r="G7" s="173"/>
      <c r="H7" s="173"/>
      <c r="I7" s="173"/>
    </row>
    <row r="8" spans="1:10" ht="31.5" customHeight="1" x14ac:dyDescent="0.2">
      <c r="A8" s="320" t="s">
        <v>242</v>
      </c>
      <c r="B8" s="321" t="s">
        <v>360</v>
      </c>
      <c r="C8" s="322" t="s">
        <v>361</v>
      </c>
      <c r="D8" s="323"/>
      <c r="E8" s="321" t="s">
        <v>1</v>
      </c>
      <c r="F8" s="321" t="s">
        <v>0</v>
      </c>
      <c r="G8" s="320" t="s">
        <v>180</v>
      </c>
      <c r="H8" s="320" t="s">
        <v>202</v>
      </c>
      <c r="I8" s="320" t="s">
        <v>386</v>
      </c>
    </row>
    <row r="9" spans="1:10" ht="15.75" customHeight="1" x14ac:dyDescent="0.2">
      <c r="A9" s="324"/>
      <c r="B9" s="325"/>
      <c r="C9" s="326"/>
      <c r="D9" s="327"/>
      <c r="E9" s="325"/>
      <c r="F9" s="325"/>
      <c r="G9" s="324"/>
      <c r="H9" s="324"/>
      <c r="I9" s="324"/>
    </row>
    <row r="10" spans="1:10" x14ac:dyDescent="0.2">
      <c r="A10" s="215" t="s">
        <v>160</v>
      </c>
      <c r="B10" s="216"/>
      <c r="C10" s="216"/>
      <c r="D10" s="216"/>
      <c r="E10" s="216"/>
      <c r="F10" s="216"/>
      <c r="G10" s="223">
        <f>G11</f>
        <v>120223.66680000002</v>
      </c>
      <c r="H10" s="223">
        <f t="shared" ref="H10:I10" si="0">H11</f>
        <v>63675.7</v>
      </c>
      <c r="I10" s="223">
        <f t="shared" si="0"/>
        <v>72721.77</v>
      </c>
    </row>
    <row r="11" spans="1:10" ht="63.75" x14ac:dyDescent="0.2">
      <c r="A11" s="217" t="s">
        <v>179</v>
      </c>
      <c r="B11" s="216" t="s">
        <v>3</v>
      </c>
      <c r="C11" s="216"/>
      <c r="D11" s="216"/>
      <c r="E11" s="216"/>
      <c r="F11" s="216"/>
      <c r="G11" s="223">
        <f>G12+G51+G55+G59+G76+G115+G124+G137+G141</f>
        <v>120223.66680000002</v>
      </c>
      <c r="H11" s="223">
        <f t="shared" ref="H11:I11" si="1">H12+H51+H55+H59+H76+H115+H124+H137+H141</f>
        <v>63675.7</v>
      </c>
      <c r="I11" s="223">
        <f t="shared" si="1"/>
        <v>72721.77</v>
      </c>
    </row>
    <row r="12" spans="1:10" x14ac:dyDescent="0.2">
      <c r="A12" s="217" t="s">
        <v>5</v>
      </c>
      <c r="B12" s="216" t="s">
        <v>3</v>
      </c>
      <c r="C12" s="216" t="s">
        <v>166</v>
      </c>
      <c r="D12" s="216" t="s">
        <v>163</v>
      </c>
      <c r="E12" s="216"/>
      <c r="F12" s="216"/>
      <c r="G12" s="223">
        <f>G13+G34+G41+G44</f>
        <v>20061.730000000003</v>
      </c>
      <c r="H12" s="223">
        <f t="shared" ref="H12:I12" si="2">H13+H34+H41+H44</f>
        <v>17974.52</v>
      </c>
      <c r="I12" s="223">
        <f t="shared" si="2"/>
        <v>18420.52</v>
      </c>
    </row>
    <row r="13" spans="1:10" ht="51" x14ac:dyDescent="0.2">
      <c r="A13" s="217" t="s">
        <v>7</v>
      </c>
      <c r="B13" s="216" t="s">
        <v>3</v>
      </c>
      <c r="C13" s="216" t="s">
        <v>166</v>
      </c>
      <c r="D13" s="216" t="s">
        <v>164</v>
      </c>
      <c r="E13" s="216"/>
      <c r="F13" s="216"/>
      <c r="G13" s="223">
        <f>G14+G18+G20+G22+G24+G26+G28+G30+G32</f>
        <v>18026.260000000002</v>
      </c>
      <c r="H13" s="223">
        <f>H14+H18+H20+H22+H24+H26+H28+H30+H32</f>
        <v>16424.52</v>
      </c>
      <c r="I13" s="223">
        <f>I14+I18+I20+I22+I24+I26+I28+I30+I32</f>
        <v>16820.52</v>
      </c>
    </row>
    <row r="14" spans="1:10" ht="25.5" x14ac:dyDescent="0.2">
      <c r="A14" s="218" t="s">
        <v>244</v>
      </c>
      <c r="B14" s="207" t="s">
        <v>3</v>
      </c>
      <c r="C14" s="207" t="s">
        <v>166</v>
      </c>
      <c r="D14" s="207" t="s">
        <v>164</v>
      </c>
      <c r="E14" s="207" t="s">
        <v>203</v>
      </c>
      <c r="F14" s="207"/>
      <c r="G14" s="224">
        <f>G15+G16+G17</f>
        <v>3766.76</v>
      </c>
      <c r="H14" s="224">
        <f t="shared" ref="H14:I14" si="3">H15+H16+H17</f>
        <v>2938</v>
      </c>
      <c r="I14" s="224">
        <f t="shared" si="3"/>
        <v>2938</v>
      </c>
    </row>
    <row r="15" spans="1:10" ht="51" x14ac:dyDescent="0.2">
      <c r="A15" s="219" t="s">
        <v>404</v>
      </c>
      <c r="B15" s="220" t="s">
        <v>3</v>
      </c>
      <c r="C15" s="220" t="s">
        <v>166</v>
      </c>
      <c r="D15" s="220" t="s">
        <v>164</v>
      </c>
      <c r="E15" s="220" t="s">
        <v>203</v>
      </c>
      <c r="F15" s="220" t="s">
        <v>323</v>
      </c>
      <c r="G15" s="225">
        <v>3720.13</v>
      </c>
      <c r="H15" s="225">
        <v>2870</v>
      </c>
      <c r="I15" s="225">
        <v>2870</v>
      </c>
    </row>
    <row r="16" spans="1:10" ht="38.25" x14ac:dyDescent="0.2">
      <c r="A16" s="219" t="s">
        <v>405</v>
      </c>
      <c r="B16" s="220" t="s">
        <v>3</v>
      </c>
      <c r="C16" s="220" t="s">
        <v>166</v>
      </c>
      <c r="D16" s="220" t="s">
        <v>164</v>
      </c>
      <c r="E16" s="220" t="s">
        <v>203</v>
      </c>
      <c r="F16" s="220" t="s">
        <v>325</v>
      </c>
      <c r="G16" s="225">
        <v>24.33</v>
      </c>
      <c r="H16" s="225">
        <v>50</v>
      </c>
      <c r="I16" s="225">
        <v>50</v>
      </c>
    </row>
    <row r="17" spans="1:9" ht="38.25" x14ac:dyDescent="0.2">
      <c r="A17" s="219" t="s">
        <v>406</v>
      </c>
      <c r="B17" s="220" t="s">
        <v>3</v>
      </c>
      <c r="C17" s="220" t="s">
        <v>166</v>
      </c>
      <c r="D17" s="220" t="s">
        <v>164</v>
      </c>
      <c r="E17" s="220" t="s">
        <v>203</v>
      </c>
      <c r="F17" s="220" t="s">
        <v>329</v>
      </c>
      <c r="G17" s="225">
        <v>22.3</v>
      </c>
      <c r="H17" s="225">
        <v>18</v>
      </c>
      <c r="I17" s="225">
        <v>18</v>
      </c>
    </row>
    <row r="18" spans="1:9" ht="25.5" x14ac:dyDescent="0.2">
      <c r="A18" s="218" t="s">
        <v>249</v>
      </c>
      <c r="B18" s="207" t="s">
        <v>3</v>
      </c>
      <c r="C18" s="207" t="s">
        <v>166</v>
      </c>
      <c r="D18" s="207" t="s">
        <v>164</v>
      </c>
      <c r="E18" s="207" t="s">
        <v>204</v>
      </c>
      <c r="F18" s="207"/>
      <c r="G18" s="224">
        <f>G19</f>
        <v>70</v>
      </c>
      <c r="H18" s="224">
        <f t="shared" ref="H18:I18" si="4">H19</f>
        <v>32</v>
      </c>
      <c r="I18" s="224">
        <f t="shared" si="4"/>
        <v>32</v>
      </c>
    </row>
    <row r="19" spans="1:9" ht="51" x14ac:dyDescent="0.2">
      <c r="A19" s="219" t="s">
        <v>407</v>
      </c>
      <c r="B19" s="220" t="s">
        <v>3</v>
      </c>
      <c r="C19" s="220" t="s">
        <v>166</v>
      </c>
      <c r="D19" s="220" t="s">
        <v>164</v>
      </c>
      <c r="E19" s="220" t="s">
        <v>204</v>
      </c>
      <c r="F19" s="220" t="s">
        <v>323</v>
      </c>
      <c r="G19" s="225">
        <v>70</v>
      </c>
      <c r="H19" s="225">
        <v>32</v>
      </c>
      <c r="I19" s="225">
        <v>32</v>
      </c>
    </row>
    <row r="20" spans="1:9" ht="25.5" x14ac:dyDescent="0.2">
      <c r="A20" s="218" t="s">
        <v>250</v>
      </c>
      <c r="B20" s="207" t="s">
        <v>3</v>
      </c>
      <c r="C20" s="207" t="s">
        <v>166</v>
      </c>
      <c r="D20" s="207" t="s">
        <v>164</v>
      </c>
      <c r="E20" s="207" t="s">
        <v>205</v>
      </c>
      <c r="F20" s="207"/>
      <c r="G20" s="224">
        <f>G21</f>
        <v>3.52</v>
      </c>
      <c r="H20" s="224">
        <f t="shared" ref="H20:I20" si="5">H21</f>
        <v>3.52</v>
      </c>
      <c r="I20" s="224">
        <f t="shared" si="5"/>
        <v>3.52</v>
      </c>
    </row>
    <row r="21" spans="1:9" ht="51" x14ac:dyDescent="0.2">
      <c r="A21" s="219" t="s">
        <v>408</v>
      </c>
      <c r="B21" s="220" t="s">
        <v>3</v>
      </c>
      <c r="C21" s="220" t="s">
        <v>166</v>
      </c>
      <c r="D21" s="220" t="s">
        <v>164</v>
      </c>
      <c r="E21" s="220" t="s">
        <v>205</v>
      </c>
      <c r="F21" s="220" t="s">
        <v>323</v>
      </c>
      <c r="G21" s="225">
        <v>3.52</v>
      </c>
      <c r="H21" s="225">
        <v>3.52</v>
      </c>
      <c r="I21" s="225">
        <v>3.52</v>
      </c>
    </row>
    <row r="22" spans="1:9" x14ac:dyDescent="0.2">
      <c r="A22" s="218" t="s">
        <v>251</v>
      </c>
      <c r="B22" s="207" t="s">
        <v>3</v>
      </c>
      <c r="C22" s="207" t="s">
        <v>166</v>
      </c>
      <c r="D22" s="207" t="s">
        <v>164</v>
      </c>
      <c r="E22" s="207" t="s">
        <v>206</v>
      </c>
      <c r="F22" s="207"/>
      <c r="G22" s="224">
        <f>G23</f>
        <v>10510.7</v>
      </c>
      <c r="H22" s="224">
        <f t="shared" ref="H22:I22" si="6">H23</f>
        <v>9865</v>
      </c>
      <c r="I22" s="224">
        <f t="shared" si="6"/>
        <v>10130</v>
      </c>
    </row>
    <row r="23" spans="1:9" ht="89.25" x14ac:dyDescent="0.2">
      <c r="A23" s="219" t="s">
        <v>409</v>
      </c>
      <c r="B23" s="220" t="s">
        <v>3</v>
      </c>
      <c r="C23" s="220" t="s">
        <v>166</v>
      </c>
      <c r="D23" s="220" t="s">
        <v>164</v>
      </c>
      <c r="E23" s="220" t="s">
        <v>206</v>
      </c>
      <c r="F23" s="220" t="s">
        <v>321</v>
      </c>
      <c r="G23" s="225">
        <v>10510.7</v>
      </c>
      <c r="H23" s="225">
        <v>9865</v>
      </c>
      <c r="I23" s="225">
        <v>10130</v>
      </c>
    </row>
    <row r="24" spans="1:9" x14ac:dyDescent="0.2">
      <c r="A24" s="218" t="s">
        <v>252</v>
      </c>
      <c r="B24" s="207" t="s">
        <v>3</v>
      </c>
      <c r="C24" s="207" t="s">
        <v>166</v>
      </c>
      <c r="D24" s="207" t="s">
        <v>164</v>
      </c>
      <c r="E24" s="207" t="s">
        <v>207</v>
      </c>
      <c r="F24" s="207"/>
      <c r="G24" s="224">
        <f>G25</f>
        <v>1955.62</v>
      </c>
      <c r="H24" s="224">
        <f t="shared" ref="H24:I24" si="7">H25</f>
        <v>1953</v>
      </c>
      <c r="I24" s="224">
        <f t="shared" si="7"/>
        <v>2084</v>
      </c>
    </row>
    <row r="25" spans="1:9" ht="89.25" x14ac:dyDescent="0.2">
      <c r="A25" s="219" t="s">
        <v>410</v>
      </c>
      <c r="B25" s="220" t="s">
        <v>3</v>
      </c>
      <c r="C25" s="220" t="s">
        <v>166</v>
      </c>
      <c r="D25" s="220" t="s">
        <v>164</v>
      </c>
      <c r="E25" s="220" t="s">
        <v>207</v>
      </c>
      <c r="F25" s="220" t="s">
        <v>321</v>
      </c>
      <c r="G25" s="225">
        <v>1955.62</v>
      </c>
      <c r="H25" s="225">
        <v>1953</v>
      </c>
      <c r="I25" s="225">
        <v>2084</v>
      </c>
    </row>
    <row r="26" spans="1:9" ht="25.5" x14ac:dyDescent="0.2">
      <c r="A26" s="218" t="s">
        <v>472</v>
      </c>
      <c r="B26" s="207" t="s">
        <v>3</v>
      </c>
      <c r="C26" s="207" t="s">
        <v>166</v>
      </c>
      <c r="D26" s="207" t="s">
        <v>164</v>
      </c>
      <c r="E26" s="207" t="s">
        <v>473</v>
      </c>
      <c r="F26" s="207"/>
      <c r="G26" s="224">
        <f>G27</f>
        <v>97.78</v>
      </c>
      <c r="H26" s="224">
        <f t="shared" ref="H26:I26" si="8">H27</f>
        <v>0</v>
      </c>
      <c r="I26" s="224">
        <f t="shared" si="8"/>
        <v>0</v>
      </c>
    </row>
    <row r="27" spans="1:9" ht="89.25" x14ac:dyDescent="0.2">
      <c r="A27" s="219" t="s">
        <v>474</v>
      </c>
      <c r="B27" s="220" t="s">
        <v>3</v>
      </c>
      <c r="C27" s="220" t="s">
        <v>166</v>
      </c>
      <c r="D27" s="220" t="s">
        <v>164</v>
      </c>
      <c r="E27" s="220" t="s">
        <v>473</v>
      </c>
      <c r="F27" s="220" t="s">
        <v>321</v>
      </c>
      <c r="G27" s="225">
        <v>97.78</v>
      </c>
      <c r="H27" s="225"/>
      <c r="I27" s="225"/>
    </row>
    <row r="28" spans="1:9" ht="38.25" x14ac:dyDescent="0.2">
      <c r="A28" s="218" t="s">
        <v>246</v>
      </c>
      <c r="B28" s="207" t="s">
        <v>3</v>
      </c>
      <c r="C28" s="207" t="s">
        <v>166</v>
      </c>
      <c r="D28" s="207" t="s">
        <v>164</v>
      </c>
      <c r="E28" s="207" t="s">
        <v>208</v>
      </c>
      <c r="F28" s="207"/>
      <c r="G28" s="224">
        <f>G29</f>
        <v>1592.68</v>
      </c>
      <c r="H28" s="224">
        <f t="shared" ref="H28:I28" si="9">H29</f>
        <v>1533</v>
      </c>
      <c r="I28" s="224">
        <f t="shared" si="9"/>
        <v>1533</v>
      </c>
    </row>
    <row r="29" spans="1:9" ht="114.75" x14ac:dyDescent="0.2">
      <c r="A29" s="221" t="s">
        <v>411</v>
      </c>
      <c r="B29" s="220" t="s">
        <v>3</v>
      </c>
      <c r="C29" s="220" t="s">
        <v>166</v>
      </c>
      <c r="D29" s="220" t="s">
        <v>164</v>
      </c>
      <c r="E29" s="220" t="s">
        <v>208</v>
      </c>
      <c r="F29" s="220" t="s">
        <v>321</v>
      </c>
      <c r="G29" s="225">
        <v>1592.68</v>
      </c>
      <c r="H29" s="225">
        <v>1533</v>
      </c>
      <c r="I29" s="225">
        <v>1533</v>
      </c>
    </row>
    <row r="30" spans="1:9" ht="25.5" x14ac:dyDescent="0.2">
      <c r="A30" s="218" t="s">
        <v>472</v>
      </c>
      <c r="B30" s="207" t="s">
        <v>3</v>
      </c>
      <c r="C30" s="207" t="s">
        <v>166</v>
      </c>
      <c r="D30" s="207" t="s">
        <v>164</v>
      </c>
      <c r="E30" s="207" t="s">
        <v>475</v>
      </c>
      <c r="F30" s="207"/>
      <c r="G30" s="224">
        <f>G31</f>
        <v>13.2</v>
      </c>
      <c r="H30" s="224">
        <f t="shared" ref="H30:I30" si="10">H31</f>
        <v>0</v>
      </c>
      <c r="I30" s="224">
        <f t="shared" si="10"/>
        <v>0</v>
      </c>
    </row>
    <row r="31" spans="1:9" ht="89.25" x14ac:dyDescent="0.2">
      <c r="A31" s="219" t="s">
        <v>474</v>
      </c>
      <c r="B31" s="220" t="s">
        <v>3</v>
      </c>
      <c r="C31" s="220" t="s">
        <v>166</v>
      </c>
      <c r="D31" s="220" t="s">
        <v>164</v>
      </c>
      <c r="E31" s="220" t="s">
        <v>475</v>
      </c>
      <c r="F31" s="220" t="s">
        <v>321</v>
      </c>
      <c r="G31" s="225">
        <v>13.2</v>
      </c>
      <c r="H31" s="225">
        <v>0</v>
      </c>
      <c r="I31" s="225">
        <v>0</v>
      </c>
    </row>
    <row r="32" spans="1:9" ht="25.5" x14ac:dyDescent="0.2">
      <c r="A32" s="218" t="s">
        <v>254</v>
      </c>
      <c r="B32" s="207" t="s">
        <v>3</v>
      </c>
      <c r="C32" s="207" t="s">
        <v>166</v>
      </c>
      <c r="D32" s="207" t="s">
        <v>164</v>
      </c>
      <c r="E32" s="207" t="s">
        <v>209</v>
      </c>
      <c r="F32" s="207"/>
      <c r="G32" s="224">
        <f>G33</f>
        <v>16</v>
      </c>
      <c r="H32" s="224">
        <f t="shared" ref="H32:I32" si="11">H33</f>
        <v>100</v>
      </c>
      <c r="I32" s="224">
        <f t="shared" si="11"/>
        <v>100</v>
      </c>
    </row>
    <row r="33" spans="1:9" ht="51" x14ac:dyDescent="0.2">
      <c r="A33" s="219" t="s">
        <v>418</v>
      </c>
      <c r="B33" s="220" t="s">
        <v>3</v>
      </c>
      <c r="C33" s="220" t="s">
        <v>166</v>
      </c>
      <c r="D33" s="220" t="s">
        <v>164</v>
      </c>
      <c r="E33" s="220" t="s">
        <v>209</v>
      </c>
      <c r="F33" s="220" t="s">
        <v>323</v>
      </c>
      <c r="G33" s="225">
        <v>16</v>
      </c>
      <c r="H33" s="225">
        <v>100</v>
      </c>
      <c r="I33" s="225">
        <v>100</v>
      </c>
    </row>
    <row r="34" spans="1:9" ht="38.25" x14ac:dyDescent="0.2">
      <c r="A34" s="217" t="s">
        <v>178</v>
      </c>
      <c r="B34" s="216" t="s">
        <v>3</v>
      </c>
      <c r="C34" s="216" t="s">
        <v>166</v>
      </c>
      <c r="D34" s="216" t="s">
        <v>177</v>
      </c>
      <c r="E34" s="216"/>
      <c r="F34" s="216"/>
      <c r="G34" s="223">
        <f>G35+G37+G39</f>
        <v>336.8</v>
      </c>
      <c r="H34" s="223">
        <f t="shared" ref="H34:I34" si="12">H35+H37+H39</f>
        <v>0</v>
      </c>
      <c r="I34" s="223">
        <f t="shared" si="12"/>
        <v>0</v>
      </c>
    </row>
    <row r="35" spans="1:9" ht="51" x14ac:dyDescent="0.2">
      <c r="A35" s="218" t="s">
        <v>255</v>
      </c>
      <c r="B35" s="207" t="s">
        <v>3</v>
      </c>
      <c r="C35" s="207" t="s">
        <v>166</v>
      </c>
      <c r="D35" s="207" t="s">
        <v>177</v>
      </c>
      <c r="E35" s="207" t="s">
        <v>210</v>
      </c>
      <c r="F35" s="207"/>
      <c r="G35" s="224">
        <f>G36</f>
        <v>152.4</v>
      </c>
      <c r="H35" s="224">
        <f t="shared" ref="H35:I35" si="13">H36</f>
        <v>0</v>
      </c>
      <c r="I35" s="224">
        <f t="shared" si="13"/>
        <v>0</v>
      </c>
    </row>
    <row r="36" spans="1:9" ht="51" x14ac:dyDescent="0.2">
      <c r="A36" s="219" t="s">
        <v>413</v>
      </c>
      <c r="B36" s="220" t="s">
        <v>3</v>
      </c>
      <c r="C36" s="220" t="s">
        <v>166</v>
      </c>
      <c r="D36" s="220" t="s">
        <v>177</v>
      </c>
      <c r="E36" s="220" t="s">
        <v>210</v>
      </c>
      <c r="F36" s="220" t="s">
        <v>327</v>
      </c>
      <c r="G36" s="225">
        <v>152.4</v>
      </c>
      <c r="H36" s="225">
        <v>0</v>
      </c>
      <c r="I36" s="225">
        <v>0</v>
      </c>
    </row>
    <row r="37" spans="1:9" ht="51" x14ac:dyDescent="0.2">
      <c r="A37" s="218" t="s">
        <v>256</v>
      </c>
      <c r="B37" s="207" t="s">
        <v>3</v>
      </c>
      <c r="C37" s="207" t="s">
        <v>166</v>
      </c>
      <c r="D37" s="207" t="s">
        <v>177</v>
      </c>
      <c r="E37" s="207" t="s">
        <v>211</v>
      </c>
      <c r="F37" s="207"/>
      <c r="G37" s="224">
        <f>G38</f>
        <v>61.2</v>
      </c>
      <c r="H37" s="224">
        <f t="shared" ref="H37:I37" si="14">H38</f>
        <v>0</v>
      </c>
      <c r="I37" s="224">
        <f t="shared" si="14"/>
        <v>0</v>
      </c>
    </row>
    <row r="38" spans="1:9" ht="63.75" x14ac:dyDescent="0.2">
      <c r="A38" s="219" t="s">
        <v>415</v>
      </c>
      <c r="B38" s="220" t="s">
        <v>3</v>
      </c>
      <c r="C38" s="220" t="s">
        <v>166</v>
      </c>
      <c r="D38" s="220" t="s">
        <v>177</v>
      </c>
      <c r="E38" s="220" t="s">
        <v>211</v>
      </c>
      <c r="F38" s="220" t="s">
        <v>327</v>
      </c>
      <c r="G38" s="225">
        <v>61.2</v>
      </c>
      <c r="H38" s="225">
        <v>0</v>
      </c>
      <c r="I38" s="225">
        <v>0</v>
      </c>
    </row>
    <row r="39" spans="1:9" ht="76.5" x14ac:dyDescent="0.2">
      <c r="A39" s="218" t="s">
        <v>257</v>
      </c>
      <c r="B39" s="207" t="s">
        <v>3</v>
      </c>
      <c r="C39" s="207" t="s">
        <v>166</v>
      </c>
      <c r="D39" s="207" t="s">
        <v>177</v>
      </c>
      <c r="E39" s="207" t="s">
        <v>212</v>
      </c>
      <c r="F39" s="207"/>
      <c r="G39" s="224">
        <f>G40</f>
        <v>123.2</v>
      </c>
      <c r="H39" s="224">
        <f t="shared" ref="H39:I39" si="15">H40</f>
        <v>0</v>
      </c>
      <c r="I39" s="224">
        <f t="shared" si="15"/>
        <v>0</v>
      </c>
    </row>
    <row r="40" spans="1:9" ht="76.5" x14ac:dyDescent="0.2">
      <c r="A40" s="219" t="s">
        <v>417</v>
      </c>
      <c r="B40" s="220" t="s">
        <v>3</v>
      </c>
      <c r="C40" s="220" t="s">
        <v>166</v>
      </c>
      <c r="D40" s="220" t="s">
        <v>177</v>
      </c>
      <c r="E40" s="220" t="s">
        <v>212</v>
      </c>
      <c r="F40" s="220" t="s">
        <v>327</v>
      </c>
      <c r="G40" s="225">
        <v>123.2</v>
      </c>
      <c r="H40" s="225">
        <v>0</v>
      </c>
      <c r="I40" s="225">
        <v>0</v>
      </c>
    </row>
    <row r="41" spans="1:9" x14ac:dyDescent="0.2">
      <c r="A41" s="217" t="s">
        <v>10</v>
      </c>
      <c r="B41" s="216" t="s">
        <v>3</v>
      </c>
      <c r="C41" s="216" t="s">
        <v>166</v>
      </c>
      <c r="D41" s="216" t="s">
        <v>162</v>
      </c>
      <c r="E41" s="216"/>
      <c r="F41" s="216"/>
      <c r="G41" s="223">
        <f>G42</f>
        <v>1000</v>
      </c>
      <c r="H41" s="223">
        <f t="shared" ref="H41:I42" si="16">H42</f>
        <v>1000</v>
      </c>
      <c r="I41" s="223">
        <f t="shared" si="16"/>
        <v>1000</v>
      </c>
    </row>
    <row r="42" spans="1:9" x14ac:dyDescent="0.2">
      <c r="A42" s="218" t="s">
        <v>259</v>
      </c>
      <c r="B42" s="207" t="s">
        <v>3</v>
      </c>
      <c r="C42" s="207" t="s">
        <v>166</v>
      </c>
      <c r="D42" s="207" t="s">
        <v>162</v>
      </c>
      <c r="E42" s="207" t="s">
        <v>213</v>
      </c>
      <c r="F42" s="207"/>
      <c r="G42" s="224">
        <f>G43</f>
        <v>1000</v>
      </c>
      <c r="H42" s="224">
        <f t="shared" si="16"/>
        <v>1000</v>
      </c>
      <c r="I42" s="224">
        <f t="shared" si="16"/>
        <v>1000</v>
      </c>
    </row>
    <row r="43" spans="1:9" ht="25.5" x14ac:dyDescent="0.2">
      <c r="A43" s="219" t="s">
        <v>419</v>
      </c>
      <c r="B43" s="220" t="s">
        <v>3</v>
      </c>
      <c r="C43" s="220" t="s">
        <v>166</v>
      </c>
      <c r="D43" s="220" t="s">
        <v>162</v>
      </c>
      <c r="E43" s="220" t="s">
        <v>213</v>
      </c>
      <c r="F43" s="220" t="s">
        <v>329</v>
      </c>
      <c r="G43" s="225">
        <v>1000</v>
      </c>
      <c r="H43" s="225">
        <v>1000</v>
      </c>
      <c r="I43" s="225">
        <v>1000</v>
      </c>
    </row>
    <row r="44" spans="1:9" x14ac:dyDescent="0.2">
      <c r="A44" s="217" t="s">
        <v>12</v>
      </c>
      <c r="B44" s="216" t="s">
        <v>3</v>
      </c>
      <c r="C44" s="216" t="s">
        <v>166</v>
      </c>
      <c r="D44" s="216" t="s">
        <v>176</v>
      </c>
      <c r="E44" s="216"/>
      <c r="F44" s="216"/>
      <c r="G44" s="223">
        <f>G45+G47+G49</f>
        <v>698.67000000000007</v>
      </c>
      <c r="H44" s="223">
        <f t="shared" ref="H44:I44" si="17">H45+H47+H49</f>
        <v>550</v>
      </c>
      <c r="I44" s="223">
        <f t="shared" si="17"/>
        <v>600</v>
      </c>
    </row>
    <row r="45" spans="1:9" ht="25.5" x14ac:dyDescent="0.2">
      <c r="A45" s="218" t="s">
        <v>244</v>
      </c>
      <c r="B45" s="207" t="s">
        <v>3</v>
      </c>
      <c r="C45" s="207" t="s">
        <v>166</v>
      </c>
      <c r="D45" s="207" t="s">
        <v>176</v>
      </c>
      <c r="E45" s="207" t="s">
        <v>203</v>
      </c>
      <c r="F45" s="207"/>
      <c r="G45" s="224">
        <f>G46</f>
        <v>25.67</v>
      </c>
      <c r="H45" s="224">
        <f t="shared" ref="H45:I45" si="18">H46</f>
        <v>0</v>
      </c>
      <c r="I45" s="224">
        <f t="shared" si="18"/>
        <v>0</v>
      </c>
    </row>
    <row r="46" spans="1:9" ht="38.25" x14ac:dyDescent="0.2">
      <c r="A46" s="219" t="s">
        <v>405</v>
      </c>
      <c r="B46" s="220" t="s">
        <v>3</v>
      </c>
      <c r="C46" s="220" t="s">
        <v>166</v>
      </c>
      <c r="D46" s="220" t="s">
        <v>176</v>
      </c>
      <c r="E46" s="220" t="s">
        <v>203</v>
      </c>
      <c r="F46" s="220" t="s">
        <v>325</v>
      </c>
      <c r="G46" s="225">
        <v>25.67</v>
      </c>
      <c r="H46" s="225">
        <v>0</v>
      </c>
      <c r="I46" s="225">
        <v>0</v>
      </c>
    </row>
    <row r="47" spans="1:9" ht="25.5" x14ac:dyDescent="0.2">
      <c r="A47" s="218" t="s">
        <v>336</v>
      </c>
      <c r="B47" s="207" t="s">
        <v>3</v>
      </c>
      <c r="C47" s="207" t="s">
        <v>166</v>
      </c>
      <c r="D47" s="207" t="s">
        <v>176</v>
      </c>
      <c r="E47" s="207" t="s">
        <v>335</v>
      </c>
      <c r="F47" s="207"/>
      <c r="G47" s="224">
        <f>G48</f>
        <v>215</v>
      </c>
      <c r="H47" s="224">
        <f t="shared" ref="H47:I47" si="19">H48</f>
        <v>150</v>
      </c>
      <c r="I47" s="224">
        <f t="shared" si="19"/>
        <v>200</v>
      </c>
    </row>
    <row r="48" spans="1:9" ht="51" x14ac:dyDescent="0.2">
      <c r="A48" s="219" t="s">
        <v>422</v>
      </c>
      <c r="B48" s="220" t="s">
        <v>3</v>
      </c>
      <c r="C48" s="220" t="s">
        <v>166</v>
      </c>
      <c r="D48" s="220" t="s">
        <v>176</v>
      </c>
      <c r="E48" s="220" t="s">
        <v>335</v>
      </c>
      <c r="F48" s="220" t="s">
        <v>323</v>
      </c>
      <c r="G48" s="225">
        <v>215</v>
      </c>
      <c r="H48" s="225">
        <v>150</v>
      </c>
      <c r="I48" s="225">
        <v>200</v>
      </c>
    </row>
    <row r="49" spans="1:9" ht="51" x14ac:dyDescent="0.2">
      <c r="A49" s="218" t="s">
        <v>260</v>
      </c>
      <c r="B49" s="207" t="s">
        <v>3</v>
      </c>
      <c r="C49" s="207" t="s">
        <v>166</v>
      </c>
      <c r="D49" s="207" t="s">
        <v>176</v>
      </c>
      <c r="E49" s="207" t="s">
        <v>214</v>
      </c>
      <c r="F49" s="207"/>
      <c r="G49" s="224">
        <f>G50</f>
        <v>458</v>
      </c>
      <c r="H49" s="224">
        <f t="shared" ref="H49:I49" si="20">H50</f>
        <v>400</v>
      </c>
      <c r="I49" s="224">
        <f t="shared" si="20"/>
        <v>400</v>
      </c>
    </row>
    <row r="50" spans="1:9" ht="76.5" x14ac:dyDescent="0.2">
      <c r="A50" s="219" t="s">
        <v>423</v>
      </c>
      <c r="B50" s="220" t="s">
        <v>3</v>
      </c>
      <c r="C50" s="220" t="s">
        <v>166</v>
      </c>
      <c r="D50" s="220" t="s">
        <v>176</v>
      </c>
      <c r="E50" s="220" t="s">
        <v>214</v>
      </c>
      <c r="F50" s="220" t="s">
        <v>323</v>
      </c>
      <c r="G50" s="225">
        <v>458</v>
      </c>
      <c r="H50" s="225">
        <v>400</v>
      </c>
      <c r="I50" s="225">
        <v>400</v>
      </c>
    </row>
    <row r="51" spans="1:9" x14ac:dyDescent="0.2">
      <c r="A51" s="217" t="s">
        <v>25</v>
      </c>
      <c r="B51" s="216" t="s">
        <v>3</v>
      </c>
      <c r="C51" s="216" t="s">
        <v>161</v>
      </c>
      <c r="D51" s="216" t="s">
        <v>163</v>
      </c>
      <c r="E51" s="216"/>
      <c r="F51" s="216"/>
      <c r="G51" s="223">
        <v>314.60000000000002</v>
      </c>
      <c r="H51" s="223">
        <v>328.5</v>
      </c>
      <c r="I51" s="223">
        <v>339.9</v>
      </c>
    </row>
    <row r="52" spans="1:9" x14ac:dyDescent="0.2">
      <c r="A52" s="217" t="s">
        <v>96</v>
      </c>
      <c r="B52" s="216" t="s">
        <v>3</v>
      </c>
      <c r="C52" s="216" t="s">
        <v>161</v>
      </c>
      <c r="D52" s="216" t="s">
        <v>170</v>
      </c>
      <c r="E52" s="216"/>
      <c r="F52" s="216"/>
      <c r="G52" s="223">
        <f>G53</f>
        <v>314.60000000000002</v>
      </c>
      <c r="H52" s="223">
        <f t="shared" ref="H52:I53" si="21">H53</f>
        <v>328.5</v>
      </c>
      <c r="I52" s="223">
        <f t="shared" si="21"/>
        <v>339.9</v>
      </c>
    </row>
    <row r="53" spans="1:9" ht="38.25" x14ac:dyDescent="0.2">
      <c r="A53" s="218" t="s">
        <v>261</v>
      </c>
      <c r="B53" s="207" t="s">
        <v>3</v>
      </c>
      <c r="C53" s="207" t="s">
        <v>161</v>
      </c>
      <c r="D53" s="207" t="s">
        <v>170</v>
      </c>
      <c r="E53" s="207" t="s">
        <v>215</v>
      </c>
      <c r="F53" s="207"/>
      <c r="G53" s="224">
        <f>G54</f>
        <v>314.60000000000002</v>
      </c>
      <c r="H53" s="224">
        <f t="shared" si="21"/>
        <v>328.5</v>
      </c>
      <c r="I53" s="224">
        <f t="shared" si="21"/>
        <v>339.9</v>
      </c>
    </row>
    <row r="54" spans="1:9" ht="102" x14ac:dyDescent="0.2">
      <c r="A54" s="221" t="s">
        <v>424</v>
      </c>
      <c r="B54" s="220" t="s">
        <v>3</v>
      </c>
      <c r="C54" s="220" t="s">
        <v>161</v>
      </c>
      <c r="D54" s="220" t="s">
        <v>170</v>
      </c>
      <c r="E54" s="220" t="s">
        <v>215</v>
      </c>
      <c r="F54" s="220" t="s">
        <v>321</v>
      </c>
      <c r="G54" s="225">
        <v>314.60000000000002</v>
      </c>
      <c r="H54" s="225">
        <v>328.5</v>
      </c>
      <c r="I54" s="225">
        <v>339.9</v>
      </c>
    </row>
    <row r="55" spans="1:9" ht="25.5" x14ac:dyDescent="0.2">
      <c r="A55" s="217" t="s">
        <v>97</v>
      </c>
      <c r="B55" s="216" t="s">
        <v>3</v>
      </c>
      <c r="C55" s="216" t="s">
        <v>170</v>
      </c>
      <c r="D55" s="216" t="s">
        <v>163</v>
      </c>
      <c r="E55" s="216"/>
      <c r="F55" s="216"/>
      <c r="G55" s="223">
        <f>G56</f>
        <v>900</v>
      </c>
      <c r="H55" s="223">
        <f t="shared" ref="H55:I57" si="22">H56</f>
        <v>700</v>
      </c>
      <c r="I55" s="223">
        <f t="shared" si="22"/>
        <v>700</v>
      </c>
    </row>
    <row r="56" spans="1:9" ht="38.25" x14ac:dyDescent="0.2">
      <c r="A56" s="217" t="s">
        <v>175</v>
      </c>
      <c r="B56" s="216" t="s">
        <v>3</v>
      </c>
      <c r="C56" s="216" t="s">
        <v>170</v>
      </c>
      <c r="D56" s="216" t="s">
        <v>174</v>
      </c>
      <c r="E56" s="216"/>
      <c r="F56" s="216"/>
      <c r="G56" s="223">
        <f>G57</f>
        <v>900</v>
      </c>
      <c r="H56" s="223">
        <f t="shared" si="22"/>
        <v>700</v>
      </c>
      <c r="I56" s="223">
        <f t="shared" si="22"/>
        <v>700</v>
      </c>
    </row>
    <row r="57" spans="1:9" ht="25.5" x14ac:dyDescent="0.2">
      <c r="A57" s="218" t="s">
        <v>267</v>
      </c>
      <c r="B57" s="207" t="s">
        <v>3</v>
      </c>
      <c r="C57" s="207" t="s">
        <v>170</v>
      </c>
      <c r="D57" s="207" t="s">
        <v>174</v>
      </c>
      <c r="E57" s="207" t="s">
        <v>266</v>
      </c>
      <c r="F57" s="207"/>
      <c r="G57" s="224">
        <f>G58</f>
        <v>900</v>
      </c>
      <c r="H57" s="224">
        <f t="shared" si="22"/>
        <v>700</v>
      </c>
      <c r="I57" s="224">
        <f t="shared" si="22"/>
        <v>700</v>
      </c>
    </row>
    <row r="58" spans="1:9" ht="51" x14ac:dyDescent="0.2">
      <c r="A58" s="219" t="s">
        <v>429</v>
      </c>
      <c r="B58" s="220" t="s">
        <v>3</v>
      </c>
      <c r="C58" s="220" t="s">
        <v>170</v>
      </c>
      <c r="D58" s="220" t="s">
        <v>174</v>
      </c>
      <c r="E58" s="220" t="s">
        <v>266</v>
      </c>
      <c r="F58" s="220" t="s">
        <v>323</v>
      </c>
      <c r="G58" s="225">
        <v>900</v>
      </c>
      <c r="H58" s="225">
        <v>700</v>
      </c>
      <c r="I58" s="225">
        <v>700</v>
      </c>
    </row>
    <row r="59" spans="1:9" x14ac:dyDescent="0.2">
      <c r="A59" s="217" t="s">
        <v>99</v>
      </c>
      <c r="B59" s="216" t="s">
        <v>3</v>
      </c>
      <c r="C59" s="216" t="s">
        <v>164</v>
      </c>
      <c r="D59" s="216" t="s">
        <v>163</v>
      </c>
      <c r="E59" s="216"/>
      <c r="F59" s="216"/>
      <c r="G59" s="223">
        <f>G60+G71</f>
        <v>9151.5349999999999</v>
      </c>
      <c r="H59" s="223">
        <f t="shared" ref="H59:I59" si="23">H60+H71</f>
        <v>10715</v>
      </c>
      <c r="I59" s="223">
        <f t="shared" si="23"/>
        <v>20950.64</v>
      </c>
    </row>
    <row r="60" spans="1:9" x14ac:dyDescent="0.2">
      <c r="A60" s="217" t="s">
        <v>101</v>
      </c>
      <c r="B60" s="216" t="s">
        <v>3</v>
      </c>
      <c r="C60" s="216" t="s">
        <v>164</v>
      </c>
      <c r="D60" s="216" t="s">
        <v>173</v>
      </c>
      <c r="E60" s="216"/>
      <c r="F60" s="216"/>
      <c r="G60" s="223">
        <f>G61+G63+G65+G67+G69</f>
        <v>8496.5349999999999</v>
      </c>
      <c r="H60" s="223">
        <f>H61+H63+H65+H67+H69</f>
        <v>10410</v>
      </c>
      <c r="I60" s="223">
        <f>I61+I63+I65+I67+I69</f>
        <v>20645.64</v>
      </c>
    </row>
    <row r="61" spans="1:9" x14ac:dyDescent="0.2">
      <c r="A61" s="218" t="s">
        <v>269</v>
      </c>
      <c r="B61" s="207" t="s">
        <v>3</v>
      </c>
      <c r="C61" s="207" t="s">
        <v>164</v>
      </c>
      <c r="D61" s="207" t="s">
        <v>173</v>
      </c>
      <c r="E61" s="207" t="s">
        <v>216</v>
      </c>
      <c r="F61" s="207"/>
      <c r="G61" s="224">
        <f>G62</f>
        <v>3400</v>
      </c>
      <c r="H61" s="224">
        <f t="shared" ref="H61:I61" si="24">H62</f>
        <v>2400</v>
      </c>
      <c r="I61" s="224">
        <f t="shared" si="24"/>
        <v>1376.44</v>
      </c>
    </row>
    <row r="62" spans="1:9" ht="51" x14ac:dyDescent="0.2">
      <c r="A62" s="219" t="s">
        <v>434</v>
      </c>
      <c r="B62" s="220" t="s">
        <v>3</v>
      </c>
      <c r="C62" s="220" t="s">
        <v>164</v>
      </c>
      <c r="D62" s="220" t="s">
        <v>173</v>
      </c>
      <c r="E62" s="220" t="s">
        <v>216</v>
      </c>
      <c r="F62" s="220" t="s">
        <v>323</v>
      </c>
      <c r="G62" s="225">
        <v>3400</v>
      </c>
      <c r="H62" s="225">
        <v>2400</v>
      </c>
      <c r="I62" s="225">
        <v>1376.44</v>
      </c>
    </row>
    <row r="63" spans="1:9" ht="25.5" x14ac:dyDescent="0.2">
      <c r="A63" s="218" t="s">
        <v>270</v>
      </c>
      <c r="B63" s="207" t="s">
        <v>3</v>
      </c>
      <c r="C63" s="207" t="s">
        <v>164</v>
      </c>
      <c r="D63" s="207" t="s">
        <v>173</v>
      </c>
      <c r="E63" s="207" t="s">
        <v>217</v>
      </c>
      <c r="F63" s="207"/>
      <c r="G63" s="224">
        <f>G64</f>
        <v>3800</v>
      </c>
      <c r="H63" s="224">
        <f t="shared" ref="H63:I63" si="25">H64</f>
        <v>8000</v>
      </c>
      <c r="I63" s="224">
        <f t="shared" si="25"/>
        <v>8000</v>
      </c>
    </row>
    <row r="64" spans="1:9" ht="51" x14ac:dyDescent="0.2">
      <c r="A64" s="219" t="s">
        <v>435</v>
      </c>
      <c r="B64" s="220" t="s">
        <v>3</v>
      </c>
      <c r="C64" s="220" t="s">
        <v>164</v>
      </c>
      <c r="D64" s="220" t="s">
        <v>173</v>
      </c>
      <c r="E64" s="220" t="s">
        <v>217</v>
      </c>
      <c r="F64" s="220" t="s">
        <v>323</v>
      </c>
      <c r="G64" s="225">
        <v>3800</v>
      </c>
      <c r="H64" s="225">
        <v>8000</v>
      </c>
      <c r="I64" s="225">
        <v>8000</v>
      </c>
    </row>
    <row r="65" spans="1:9" ht="102" x14ac:dyDescent="0.2">
      <c r="A65" s="222" t="s">
        <v>271</v>
      </c>
      <c r="B65" s="207" t="s">
        <v>3</v>
      </c>
      <c r="C65" s="207" t="s">
        <v>164</v>
      </c>
      <c r="D65" s="207" t="s">
        <v>173</v>
      </c>
      <c r="E65" s="207" t="s">
        <v>218</v>
      </c>
      <c r="F65" s="207"/>
      <c r="G65" s="224">
        <f>G66</f>
        <v>1286.5350000000001</v>
      </c>
      <c r="H65" s="224">
        <f t="shared" ref="H65:I65" si="26">H66</f>
        <v>0</v>
      </c>
      <c r="I65" s="224">
        <f t="shared" si="26"/>
        <v>0</v>
      </c>
    </row>
    <row r="66" spans="1:9" ht="127.5" x14ac:dyDescent="0.2">
      <c r="A66" s="221" t="s">
        <v>439</v>
      </c>
      <c r="B66" s="220" t="s">
        <v>3</v>
      </c>
      <c r="C66" s="220" t="s">
        <v>164</v>
      </c>
      <c r="D66" s="220" t="s">
        <v>173</v>
      </c>
      <c r="E66" s="220" t="s">
        <v>218</v>
      </c>
      <c r="F66" s="220" t="s">
        <v>323</v>
      </c>
      <c r="G66" s="225">
        <v>1286.5350000000001</v>
      </c>
      <c r="H66" s="225">
        <v>0</v>
      </c>
      <c r="I66" s="225">
        <v>0</v>
      </c>
    </row>
    <row r="67" spans="1:9" ht="38.25" x14ac:dyDescent="0.2">
      <c r="A67" s="218" t="s">
        <v>273</v>
      </c>
      <c r="B67" s="207" t="s">
        <v>3</v>
      </c>
      <c r="C67" s="207" t="s">
        <v>164</v>
      </c>
      <c r="D67" s="207" t="s">
        <v>173</v>
      </c>
      <c r="E67" s="207" t="s">
        <v>219</v>
      </c>
      <c r="F67" s="207"/>
      <c r="G67" s="224">
        <f>G68</f>
        <v>10</v>
      </c>
      <c r="H67" s="224">
        <f t="shared" ref="H67:I67" si="27">H68</f>
        <v>10</v>
      </c>
      <c r="I67" s="224">
        <f t="shared" si="27"/>
        <v>10</v>
      </c>
    </row>
    <row r="68" spans="1:9" ht="63.75" x14ac:dyDescent="0.2">
      <c r="A68" s="219" t="s">
        <v>451</v>
      </c>
      <c r="B68" s="220" t="s">
        <v>3</v>
      </c>
      <c r="C68" s="220" t="s">
        <v>164</v>
      </c>
      <c r="D68" s="220" t="s">
        <v>173</v>
      </c>
      <c r="E68" s="220" t="s">
        <v>219</v>
      </c>
      <c r="F68" s="220" t="s">
        <v>323</v>
      </c>
      <c r="G68" s="225">
        <v>10</v>
      </c>
      <c r="H68" s="225">
        <v>10</v>
      </c>
      <c r="I68" s="225">
        <v>10</v>
      </c>
    </row>
    <row r="69" spans="1:9" ht="51" x14ac:dyDescent="0.2">
      <c r="A69" s="218" t="s">
        <v>403</v>
      </c>
      <c r="B69" s="207" t="s">
        <v>3</v>
      </c>
      <c r="C69" s="207" t="s">
        <v>164</v>
      </c>
      <c r="D69" s="207" t="s">
        <v>173</v>
      </c>
      <c r="E69" s="207" t="s">
        <v>398</v>
      </c>
      <c r="F69" s="207"/>
      <c r="G69" s="224">
        <f>G70</f>
        <v>0</v>
      </c>
      <c r="H69" s="224">
        <f t="shared" ref="H69:I69" si="28">H70</f>
        <v>0</v>
      </c>
      <c r="I69" s="224">
        <f t="shared" si="28"/>
        <v>11259.2</v>
      </c>
    </row>
    <row r="70" spans="1:9" ht="76.5" x14ac:dyDescent="0.2">
      <c r="A70" s="219" t="s">
        <v>452</v>
      </c>
      <c r="B70" s="220" t="s">
        <v>3</v>
      </c>
      <c r="C70" s="220" t="s">
        <v>164</v>
      </c>
      <c r="D70" s="220" t="s">
        <v>173</v>
      </c>
      <c r="E70" s="220" t="s">
        <v>398</v>
      </c>
      <c r="F70" s="220" t="s">
        <v>323</v>
      </c>
      <c r="G70" s="225">
        <v>0</v>
      </c>
      <c r="H70" s="225"/>
      <c r="I70" s="225">
        <v>11259.2</v>
      </c>
    </row>
    <row r="71" spans="1:9" ht="25.5" x14ac:dyDescent="0.2">
      <c r="A71" s="217" t="s">
        <v>102</v>
      </c>
      <c r="B71" s="216" t="s">
        <v>3</v>
      </c>
      <c r="C71" s="216" t="s">
        <v>164</v>
      </c>
      <c r="D71" s="216" t="s">
        <v>172</v>
      </c>
      <c r="E71" s="216"/>
      <c r="F71" s="216"/>
      <c r="G71" s="223">
        <f>G72+G74</f>
        <v>655</v>
      </c>
      <c r="H71" s="223">
        <f t="shared" ref="H71:I71" si="29">H72+H74</f>
        <v>305</v>
      </c>
      <c r="I71" s="223">
        <f t="shared" si="29"/>
        <v>305</v>
      </c>
    </row>
    <row r="72" spans="1:9" ht="25.5" x14ac:dyDescent="0.2">
      <c r="A72" s="218" t="s">
        <v>276</v>
      </c>
      <c r="B72" s="207" t="s">
        <v>3</v>
      </c>
      <c r="C72" s="207" t="s">
        <v>164</v>
      </c>
      <c r="D72" s="207" t="s">
        <v>172</v>
      </c>
      <c r="E72" s="207" t="s">
        <v>220</v>
      </c>
      <c r="F72" s="207"/>
      <c r="G72" s="224">
        <f>G73</f>
        <v>5</v>
      </c>
      <c r="H72" s="224">
        <f t="shared" ref="H72:I72" si="30">H73</f>
        <v>5</v>
      </c>
      <c r="I72" s="224">
        <f t="shared" si="30"/>
        <v>5</v>
      </c>
    </row>
    <row r="73" spans="1:9" ht="63.75" x14ac:dyDescent="0.2">
      <c r="A73" s="219" t="s">
        <v>427</v>
      </c>
      <c r="B73" s="220" t="s">
        <v>3</v>
      </c>
      <c r="C73" s="220" t="s">
        <v>164</v>
      </c>
      <c r="D73" s="220" t="s">
        <v>172</v>
      </c>
      <c r="E73" s="220" t="s">
        <v>220</v>
      </c>
      <c r="F73" s="220" t="s">
        <v>323</v>
      </c>
      <c r="G73" s="225">
        <v>5</v>
      </c>
      <c r="H73" s="225">
        <v>5</v>
      </c>
      <c r="I73" s="225">
        <v>5</v>
      </c>
    </row>
    <row r="74" spans="1:9" x14ac:dyDescent="0.2">
      <c r="A74" s="218" t="s">
        <v>277</v>
      </c>
      <c r="B74" s="207" t="s">
        <v>3</v>
      </c>
      <c r="C74" s="207" t="s">
        <v>164</v>
      </c>
      <c r="D74" s="207" t="s">
        <v>172</v>
      </c>
      <c r="E74" s="207" t="s">
        <v>221</v>
      </c>
      <c r="F74" s="207"/>
      <c r="G74" s="224">
        <f>G75</f>
        <v>650</v>
      </c>
      <c r="H74" s="224">
        <f t="shared" ref="H74:I74" si="31">H75</f>
        <v>300</v>
      </c>
      <c r="I74" s="224">
        <f t="shared" si="31"/>
        <v>300</v>
      </c>
    </row>
    <row r="75" spans="1:9" ht="51" x14ac:dyDescent="0.2">
      <c r="A75" s="219" t="s">
        <v>428</v>
      </c>
      <c r="B75" s="220" t="s">
        <v>3</v>
      </c>
      <c r="C75" s="220" t="s">
        <v>164</v>
      </c>
      <c r="D75" s="220" t="s">
        <v>172</v>
      </c>
      <c r="E75" s="220" t="s">
        <v>221</v>
      </c>
      <c r="F75" s="220" t="s">
        <v>323</v>
      </c>
      <c r="G75" s="225">
        <v>650</v>
      </c>
      <c r="H75" s="225">
        <v>300</v>
      </c>
      <c r="I75" s="225">
        <v>300</v>
      </c>
    </row>
    <row r="76" spans="1:9" x14ac:dyDescent="0.2">
      <c r="A76" s="217" t="s">
        <v>103</v>
      </c>
      <c r="B76" s="216" t="s">
        <v>3</v>
      </c>
      <c r="C76" s="216" t="s">
        <v>171</v>
      </c>
      <c r="D76" s="216" t="s">
        <v>163</v>
      </c>
      <c r="E76" s="216"/>
      <c r="F76" s="216"/>
      <c r="G76" s="223">
        <f>G77+G92+G97</f>
        <v>74456.394800000009</v>
      </c>
      <c r="H76" s="223">
        <f t="shared" ref="H76:I76" si="32">H77+H92+H97</f>
        <v>20571.650000000001</v>
      </c>
      <c r="I76" s="223">
        <f t="shared" si="32"/>
        <v>18827.849999999999</v>
      </c>
    </row>
    <row r="77" spans="1:9" x14ac:dyDescent="0.2">
      <c r="A77" s="217" t="s">
        <v>104</v>
      </c>
      <c r="B77" s="216" t="s">
        <v>3</v>
      </c>
      <c r="C77" s="216" t="s">
        <v>171</v>
      </c>
      <c r="D77" s="216" t="s">
        <v>166</v>
      </c>
      <c r="E77" s="216"/>
      <c r="F77" s="216"/>
      <c r="G77" s="223">
        <f>G78+G80+G82+G84+G86+G88+G90</f>
        <v>34924.550000000003</v>
      </c>
      <c r="H77" s="223">
        <f t="shared" ref="H77:I77" si="33">H78+H80+H82+H84+H86+H88+H90</f>
        <v>1488.52</v>
      </c>
      <c r="I77" s="223">
        <f t="shared" si="33"/>
        <v>1492.85</v>
      </c>
    </row>
    <row r="78" spans="1:9" ht="38.25" x14ac:dyDescent="0.2">
      <c r="A78" s="218" t="s">
        <v>340</v>
      </c>
      <c r="B78" s="207" t="s">
        <v>3</v>
      </c>
      <c r="C78" s="207" t="s">
        <v>171</v>
      </c>
      <c r="D78" s="207" t="s">
        <v>166</v>
      </c>
      <c r="E78" s="207" t="s">
        <v>341</v>
      </c>
      <c r="F78" s="207"/>
      <c r="G78" s="224">
        <f>G79</f>
        <v>223.43</v>
      </c>
      <c r="H78" s="224">
        <f t="shared" ref="H78:I78" si="34">H79</f>
        <v>0</v>
      </c>
      <c r="I78" s="224">
        <f t="shared" si="34"/>
        <v>0</v>
      </c>
    </row>
    <row r="79" spans="1:9" ht="38.25" x14ac:dyDescent="0.2">
      <c r="A79" s="219" t="s">
        <v>412</v>
      </c>
      <c r="B79" s="220" t="s">
        <v>3</v>
      </c>
      <c r="C79" s="220" t="s">
        <v>171</v>
      </c>
      <c r="D79" s="220" t="s">
        <v>166</v>
      </c>
      <c r="E79" s="220" t="s">
        <v>341</v>
      </c>
      <c r="F79" s="220" t="s">
        <v>327</v>
      </c>
      <c r="G79" s="225">
        <v>223.43</v>
      </c>
      <c r="H79" s="225">
        <v>0</v>
      </c>
      <c r="I79" s="225">
        <v>0</v>
      </c>
    </row>
    <row r="80" spans="1:9" ht="38.25" x14ac:dyDescent="0.2">
      <c r="A80" s="218" t="s">
        <v>388</v>
      </c>
      <c r="B80" s="207" t="s">
        <v>3</v>
      </c>
      <c r="C80" s="207" t="s">
        <v>171</v>
      </c>
      <c r="D80" s="207" t="s">
        <v>166</v>
      </c>
      <c r="E80" s="207" t="s">
        <v>222</v>
      </c>
      <c r="F80" s="207"/>
      <c r="G80" s="224">
        <f>G81</f>
        <v>35</v>
      </c>
      <c r="H80" s="224">
        <f t="shared" ref="H80:I80" si="35">H81</f>
        <v>0</v>
      </c>
      <c r="I80" s="224">
        <f t="shared" si="35"/>
        <v>0</v>
      </c>
    </row>
    <row r="81" spans="1:9" ht="51" x14ac:dyDescent="0.2">
      <c r="A81" s="219" t="s">
        <v>414</v>
      </c>
      <c r="B81" s="220" t="s">
        <v>3</v>
      </c>
      <c r="C81" s="220" t="s">
        <v>171</v>
      </c>
      <c r="D81" s="220" t="s">
        <v>166</v>
      </c>
      <c r="E81" s="220" t="s">
        <v>222</v>
      </c>
      <c r="F81" s="220" t="s">
        <v>327</v>
      </c>
      <c r="G81" s="225">
        <v>35</v>
      </c>
      <c r="H81" s="225">
        <v>0</v>
      </c>
      <c r="I81" s="225">
        <v>0</v>
      </c>
    </row>
    <row r="82" spans="1:9" ht="38.25" x14ac:dyDescent="0.2">
      <c r="A82" s="218" t="s">
        <v>278</v>
      </c>
      <c r="B82" s="207" t="s">
        <v>3</v>
      </c>
      <c r="C82" s="207" t="s">
        <v>171</v>
      </c>
      <c r="D82" s="207" t="s">
        <v>166</v>
      </c>
      <c r="E82" s="207" t="s">
        <v>223</v>
      </c>
      <c r="F82" s="207"/>
      <c r="G82" s="224">
        <f>G83</f>
        <v>632.52</v>
      </c>
      <c r="H82" s="224">
        <f t="shared" ref="H82:I82" si="36">H83</f>
        <v>352.52</v>
      </c>
      <c r="I82" s="224">
        <f t="shared" si="36"/>
        <v>356.85</v>
      </c>
    </row>
    <row r="83" spans="1:9" ht="63.75" x14ac:dyDescent="0.2">
      <c r="A83" s="219" t="s">
        <v>420</v>
      </c>
      <c r="B83" s="220" t="s">
        <v>3</v>
      </c>
      <c r="C83" s="220" t="s">
        <v>171</v>
      </c>
      <c r="D83" s="220" t="s">
        <v>166</v>
      </c>
      <c r="E83" s="220" t="s">
        <v>223</v>
      </c>
      <c r="F83" s="220" t="s">
        <v>323</v>
      </c>
      <c r="G83" s="225">
        <v>632.52</v>
      </c>
      <c r="H83" s="225">
        <v>352.52</v>
      </c>
      <c r="I83" s="225">
        <v>356.85</v>
      </c>
    </row>
    <row r="84" spans="1:9" ht="25.5" x14ac:dyDescent="0.2">
      <c r="A84" s="218" t="s">
        <v>337</v>
      </c>
      <c r="B84" s="207" t="s">
        <v>3</v>
      </c>
      <c r="C84" s="207" t="s">
        <v>171</v>
      </c>
      <c r="D84" s="207" t="s">
        <v>166</v>
      </c>
      <c r="E84" s="207" t="s">
        <v>339</v>
      </c>
      <c r="F84" s="207"/>
      <c r="G84" s="224">
        <f>G85</f>
        <v>27019.48</v>
      </c>
      <c r="H84" s="224">
        <f t="shared" ref="H84:I84" si="37">H85</f>
        <v>0</v>
      </c>
      <c r="I84" s="224">
        <f t="shared" si="37"/>
        <v>0</v>
      </c>
    </row>
    <row r="85" spans="1:9" ht="63.75" x14ac:dyDescent="0.2">
      <c r="A85" s="219" t="s">
        <v>426</v>
      </c>
      <c r="B85" s="220" t="s">
        <v>3</v>
      </c>
      <c r="C85" s="220" t="s">
        <v>171</v>
      </c>
      <c r="D85" s="220" t="s">
        <v>166</v>
      </c>
      <c r="E85" s="220" t="s">
        <v>339</v>
      </c>
      <c r="F85" s="220" t="s">
        <v>331</v>
      </c>
      <c r="G85" s="225">
        <v>27019.48</v>
      </c>
      <c r="H85" s="225">
        <v>0</v>
      </c>
      <c r="I85" s="225">
        <v>0</v>
      </c>
    </row>
    <row r="86" spans="1:9" ht="25.5" x14ac:dyDescent="0.2">
      <c r="A86" s="218" t="s">
        <v>337</v>
      </c>
      <c r="B86" s="207" t="s">
        <v>3</v>
      </c>
      <c r="C86" s="207" t="s">
        <v>171</v>
      </c>
      <c r="D86" s="207" t="s">
        <v>166</v>
      </c>
      <c r="E86" s="207" t="s">
        <v>338</v>
      </c>
      <c r="F86" s="207"/>
      <c r="G86" s="224">
        <f>G87</f>
        <v>267.88</v>
      </c>
      <c r="H86" s="224">
        <f t="shared" ref="H86:I86" si="38">H87</f>
        <v>0</v>
      </c>
      <c r="I86" s="224">
        <f t="shared" si="38"/>
        <v>0</v>
      </c>
    </row>
    <row r="87" spans="1:9" ht="63.75" x14ac:dyDescent="0.2">
      <c r="A87" s="219" t="s">
        <v>426</v>
      </c>
      <c r="B87" s="220" t="s">
        <v>3</v>
      </c>
      <c r="C87" s="220" t="s">
        <v>171</v>
      </c>
      <c r="D87" s="220" t="s">
        <v>166</v>
      </c>
      <c r="E87" s="220" t="s">
        <v>338</v>
      </c>
      <c r="F87" s="220" t="s">
        <v>331</v>
      </c>
      <c r="G87" s="225">
        <v>267.88</v>
      </c>
      <c r="H87" s="225">
        <v>0</v>
      </c>
      <c r="I87" s="225">
        <v>0</v>
      </c>
    </row>
    <row r="88" spans="1:9" ht="51" x14ac:dyDescent="0.2">
      <c r="A88" s="218" t="s">
        <v>279</v>
      </c>
      <c r="B88" s="207" t="s">
        <v>3</v>
      </c>
      <c r="C88" s="207" t="s">
        <v>171</v>
      </c>
      <c r="D88" s="207" t="s">
        <v>166</v>
      </c>
      <c r="E88" s="207" t="s">
        <v>224</v>
      </c>
      <c r="F88" s="207"/>
      <c r="G88" s="224">
        <f>G89</f>
        <v>1270.95</v>
      </c>
      <c r="H88" s="224">
        <f t="shared" ref="H88:I88" si="39">H89</f>
        <v>1136</v>
      </c>
      <c r="I88" s="224">
        <f t="shared" si="39"/>
        <v>1136</v>
      </c>
    </row>
    <row r="89" spans="1:9" ht="76.5" x14ac:dyDescent="0.2">
      <c r="A89" s="219" t="s">
        <v>436</v>
      </c>
      <c r="B89" s="220" t="s">
        <v>3</v>
      </c>
      <c r="C89" s="220" t="s">
        <v>171</v>
      </c>
      <c r="D89" s="220" t="s">
        <v>166</v>
      </c>
      <c r="E89" s="220" t="s">
        <v>224</v>
      </c>
      <c r="F89" s="220" t="s">
        <v>323</v>
      </c>
      <c r="G89" s="225">
        <v>1270.95</v>
      </c>
      <c r="H89" s="225">
        <v>1136</v>
      </c>
      <c r="I89" s="225">
        <v>1136</v>
      </c>
    </row>
    <row r="90" spans="1:9" ht="25.5" x14ac:dyDescent="0.2">
      <c r="A90" s="218" t="s">
        <v>337</v>
      </c>
      <c r="B90" s="207" t="s">
        <v>3</v>
      </c>
      <c r="C90" s="207" t="s">
        <v>171</v>
      </c>
      <c r="D90" s="207" t="s">
        <v>166</v>
      </c>
      <c r="E90" s="207" t="s">
        <v>343</v>
      </c>
      <c r="F90" s="207"/>
      <c r="G90" s="224">
        <f>G91</f>
        <v>5475.29</v>
      </c>
      <c r="H90" s="224">
        <f t="shared" ref="H90:I90" si="40">H91</f>
        <v>0</v>
      </c>
      <c r="I90" s="224">
        <f t="shared" si="40"/>
        <v>0</v>
      </c>
    </row>
    <row r="91" spans="1:9" ht="63.75" x14ac:dyDescent="0.2">
      <c r="A91" s="219" t="s">
        <v>426</v>
      </c>
      <c r="B91" s="220" t="s">
        <v>3</v>
      </c>
      <c r="C91" s="220" t="s">
        <v>171</v>
      </c>
      <c r="D91" s="220" t="s">
        <v>166</v>
      </c>
      <c r="E91" s="220" t="s">
        <v>343</v>
      </c>
      <c r="F91" s="220" t="s">
        <v>331</v>
      </c>
      <c r="G91" s="225">
        <v>5475.29</v>
      </c>
      <c r="H91" s="225"/>
      <c r="I91" s="225"/>
    </row>
    <row r="92" spans="1:9" x14ac:dyDescent="0.2">
      <c r="A92" s="217" t="s">
        <v>105</v>
      </c>
      <c r="B92" s="216" t="s">
        <v>3</v>
      </c>
      <c r="C92" s="216" t="s">
        <v>171</v>
      </c>
      <c r="D92" s="216" t="s">
        <v>161</v>
      </c>
      <c r="E92" s="216"/>
      <c r="F92" s="216"/>
      <c r="G92" s="223">
        <f>G93+G95</f>
        <v>224.86</v>
      </c>
      <c r="H92" s="223">
        <f t="shared" ref="H92:I92" si="41">H93+H95</f>
        <v>35</v>
      </c>
      <c r="I92" s="223">
        <f t="shared" si="41"/>
        <v>35</v>
      </c>
    </row>
    <row r="93" spans="1:9" ht="51" x14ac:dyDescent="0.2">
      <c r="A93" s="218" t="s">
        <v>281</v>
      </c>
      <c r="B93" s="207" t="s">
        <v>3</v>
      </c>
      <c r="C93" s="207" t="s">
        <v>171</v>
      </c>
      <c r="D93" s="207" t="s">
        <v>161</v>
      </c>
      <c r="E93" s="207" t="s">
        <v>225</v>
      </c>
      <c r="F93" s="207"/>
      <c r="G93" s="224">
        <f>G94</f>
        <v>124.86</v>
      </c>
      <c r="H93" s="224">
        <f t="shared" ref="H93:I93" si="42">H94</f>
        <v>0</v>
      </c>
      <c r="I93" s="224">
        <f t="shared" si="42"/>
        <v>0</v>
      </c>
    </row>
    <row r="94" spans="1:9" ht="63.75" x14ac:dyDescent="0.2">
      <c r="A94" s="219" t="s">
        <v>416</v>
      </c>
      <c r="B94" s="220" t="s">
        <v>3</v>
      </c>
      <c r="C94" s="220" t="s">
        <v>171</v>
      </c>
      <c r="D94" s="220" t="s">
        <v>161</v>
      </c>
      <c r="E94" s="220" t="s">
        <v>225</v>
      </c>
      <c r="F94" s="220" t="s">
        <v>327</v>
      </c>
      <c r="G94" s="225">
        <v>124.86</v>
      </c>
      <c r="H94" s="225">
        <v>0</v>
      </c>
      <c r="I94" s="225">
        <v>0</v>
      </c>
    </row>
    <row r="95" spans="1:9" ht="38.25" x14ac:dyDescent="0.2">
      <c r="A95" s="218" t="s">
        <v>278</v>
      </c>
      <c r="B95" s="207" t="s">
        <v>3</v>
      </c>
      <c r="C95" s="207" t="s">
        <v>171</v>
      </c>
      <c r="D95" s="207" t="s">
        <v>161</v>
      </c>
      <c r="E95" s="207" t="s">
        <v>223</v>
      </c>
      <c r="F95" s="207"/>
      <c r="G95" s="224">
        <f>G96</f>
        <v>100</v>
      </c>
      <c r="H95" s="224">
        <f t="shared" ref="H95:I95" si="43">H96</f>
        <v>35</v>
      </c>
      <c r="I95" s="224">
        <f t="shared" si="43"/>
        <v>35</v>
      </c>
    </row>
    <row r="96" spans="1:9" ht="63.75" x14ac:dyDescent="0.2">
      <c r="A96" s="219" t="s">
        <v>420</v>
      </c>
      <c r="B96" s="220" t="s">
        <v>3</v>
      </c>
      <c r="C96" s="220" t="s">
        <v>171</v>
      </c>
      <c r="D96" s="220" t="s">
        <v>161</v>
      </c>
      <c r="E96" s="220" t="s">
        <v>223</v>
      </c>
      <c r="F96" s="220" t="s">
        <v>323</v>
      </c>
      <c r="G96" s="225">
        <v>100</v>
      </c>
      <c r="H96" s="225">
        <v>35</v>
      </c>
      <c r="I96" s="225">
        <v>35</v>
      </c>
    </row>
    <row r="97" spans="1:9" x14ac:dyDescent="0.2">
      <c r="A97" s="217" t="s">
        <v>106</v>
      </c>
      <c r="B97" s="216" t="s">
        <v>3</v>
      </c>
      <c r="C97" s="216" t="s">
        <v>171</v>
      </c>
      <c r="D97" s="216" t="s">
        <v>170</v>
      </c>
      <c r="E97" s="216"/>
      <c r="F97" s="216"/>
      <c r="G97" s="223">
        <f>G98+G100+G102+G103+G105+G107+G109+G111+G113</f>
        <v>39306.984800000006</v>
      </c>
      <c r="H97" s="223">
        <f>H98+H100+H102+H103+H105+H107+H109+H111+H113</f>
        <v>19048.13</v>
      </c>
      <c r="I97" s="223">
        <f>I98+I100+I102+I103+I105+I107+I109+I111+I113</f>
        <v>17300</v>
      </c>
    </row>
    <row r="98" spans="1:9" ht="25.5" x14ac:dyDescent="0.2">
      <c r="A98" s="218" t="s">
        <v>334</v>
      </c>
      <c r="B98" s="207" t="s">
        <v>3</v>
      </c>
      <c r="C98" s="207" t="s">
        <v>171</v>
      </c>
      <c r="D98" s="207" t="s">
        <v>170</v>
      </c>
      <c r="E98" s="207" t="s">
        <v>226</v>
      </c>
      <c r="F98" s="207"/>
      <c r="G98" s="224">
        <f>G99</f>
        <v>16865.940999999999</v>
      </c>
      <c r="H98" s="224">
        <f t="shared" ref="H98:I98" si="44">H99</f>
        <v>0</v>
      </c>
      <c r="I98" s="224">
        <f t="shared" si="44"/>
        <v>0</v>
      </c>
    </row>
    <row r="99" spans="1:9" ht="51" x14ac:dyDescent="0.2">
      <c r="A99" s="219" t="s">
        <v>425</v>
      </c>
      <c r="B99" s="220" t="s">
        <v>3</v>
      </c>
      <c r="C99" s="220" t="s">
        <v>171</v>
      </c>
      <c r="D99" s="220" t="s">
        <v>170</v>
      </c>
      <c r="E99" s="220" t="s">
        <v>226</v>
      </c>
      <c r="F99" s="220" t="s">
        <v>323</v>
      </c>
      <c r="G99" s="225">
        <v>16865.940999999999</v>
      </c>
      <c r="H99" s="225">
        <v>0</v>
      </c>
      <c r="I99" s="225">
        <v>0</v>
      </c>
    </row>
    <row r="100" spans="1:9" x14ac:dyDescent="0.2">
      <c r="A100" s="218" t="s">
        <v>282</v>
      </c>
      <c r="B100" s="207" t="s">
        <v>3</v>
      </c>
      <c r="C100" s="207" t="s">
        <v>171</v>
      </c>
      <c r="D100" s="207" t="s">
        <v>170</v>
      </c>
      <c r="E100" s="207" t="s">
        <v>227</v>
      </c>
      <c r="F100" s="207"/>
      <c r="G100" s="224">
        <f>G101</f>
        <v>7544.1</v>
      </c>
      <c r="H100" s="224">
        <f t="shared" ref="H100:I100" si="45">H101</f>
        <v>7600</v>
      </c>
      <c r="I100" s="224">
        <f t="shared" si="45"/>
        <v>7000</v>
      </c>
    </row>
    <row r="101" spans="1:9" ht="38.25" x14ac:dyDescent="0.2">
      <c r="A101" s="219" t="s">
        <v>430</v>
      </c>
      <c r="B101" s="220" t="s">
        <v>3</v>
      </c>
      <c r="C101" s="220" t="s">
        <v>171</v>
      </c>
      <c r="D101" s="220" t="s">
        <v>170</v>
      </c>
      <c r="E101" s="220" t="s">
        <v>227</v>
      </c>
      <c r="F101" s="220" t="s">
        <v>323</v>
      </c>
      <c r="G101" s="225">
        <v>7544.1</v>
      </c>
      <c r="H101" s="225">
        <v>7600</v>
      </c>
      <c r="I101" s="225">
        <v>7000</v>
      </c>
    </row>
    <row r="102" spans="1:9" ht="25.5" x14ac:dyDescent="0.2">
      <c r="A102" s="219" t="s">
        <v>431</v>
      </c>
      <c r="B102" s="220" t="s">
        <v>3</v>
      </c>
      <c r="C102" s="220" t="s">
        <v>171</v>
      </c>
      <c r="D102" s="220" t="s">
        <v>170</v>
      </c>
      <c r="E102" s="220" t="s">
        <v>227</v>
      </c>
      <c r="F102" s="220" t="s">
        <v>329</v>
      </c>
      <c r="G102" s="225">
        <v>10</v>
      </c>
      <c r="H102" s="225">
        <v>0</v>
      </c>
      <c r="I102" s="225">
        <v>0</v>
      </c>
    </row>
    <row r="103" spans="1:9" x14ac:dyDescent="0.2">
      <c r="A103" s="218" t="s">
        <v>400</v>
      </c>
      <c r="B103" s="207" t="s">
        <v>3</v>
      </c>
      <c r="C103" s="207" t="s">
        <v>171</v>
      </c>
      <c r="D103" s="207" t="s">
        <v>170</v>
      </c>
      <c r="E103" s="207" t="s">
        <v>399</v>
      </c>
      <c r="F103" s="207"/>
      <c r="G103" s="224">
        <f>G104</f>
        <v>200</v>
      </c>
      <c r="H103" s="224">
        <f t="shared" ref="H103:I103" si="46">H104</f>
        <v>400</v>
      </c>
      <c r="I103" s="224">
        <f t="shared" si="46"/>
        <v>0</v>
      </c>
    </row>
    <row r="104" spans="1:9" ht="51" x14ac:dyDescent="0.2">
      <c r="A104" s="219" t="s">
        <v>432</v>
      </c>
      <c r="B104" s="220" t="s">
        <v>3</v>
      </c>
      <c r="C104" s="220" t="s">
        <v>171</v>
      </c>
      <c r="D104" s="220" t="s">
        <v>170</v>
      </c>
      <c r="E104" s="220" t="s">
        <v>399</v>
      </c>
      <c r="F104" s="220" t="s">
        <v>323</v>
      </c>
      <c r="G104" s="225">
        <v>200</v>
      </c>
      <c r="H104" s="225">
        <v>400</v>
      </c>
      <c r="I104" s="225">
        <v>0</v>
      </c>
    </row>
    <row r="105" spans="1:9" x14ac:dyDescent="0.2">
      <c r="A105" s="218" t="s">
        <v>283</v>
      </c>
      <c r="B105" s="207" t="s">
        <v>3</v>
      </c>
      <c r="C105" s="207" t="s">
        <v>171</v>
      </c>
      <c r="D105" s="207" t="s">
        <v>170</v>
      </c>
      <c r="E105" s="207" t="s">
        <v>228</v>
      </c>
      <c r="F105" s="207"/>
      <c r="G105" s="224">
        <f>G106</f>
        <v>9614.4968700000009</v>
      </c>
      <c r="H105" s="224">
        <f t="shared" ref="H105:I105" si="47">H106</f>
        <v>10000</v>
      </c>
      <c r="I105" s="224">
        <f t="shared" si="47"/>
        <v>10000</v>
      </c>
    </row>
    <row r="106" spans="1:9" ht="51" x14ac:dyDescent="0.2">
      <c r="A106" s="219" t="s">
        <v>433</v>
      </c>
      <c r="B106" s="220" t="s">
        <v>3</v>
      </c>
      <c r="C106" s="220" t="s">
        <v>171</v>
      </c>
      <c r="D106" s="220" t="s">
        <v>170</v>
      </c>
      <c r="E106" s="220" t="s">
        <v>228</v>
      </c>
      <c r="F106" s="220" t="s">
        <v>323</v>
      </c>
      <c r="G106" s="225">
        <v>9614.4968700000009</v>
      </c>
      <c r="H106" s="225">
        <v>10000</v>
      </c>
      <c r="I106" s="225">
        <v>10000</v>
      </c>
    </row>
    <row r="107" spans="1:9" ht="25.5" x14ac:dyDescent="0.2">
      <c r="A107" s="218" t="s">
        <v>284</v>
      </c>
      <c r="B107" s="207" t="s">
        <v>3</v>
      </c>
      <c r="C107" s="207" t="s">
        <v>171</v>
      </c>
      <c r="D107" s="207" t="s">
        <v>170</v>
      </c>
      <c r="E107" s="207" t="s">
        <v>229</v>
      </c>
      <c r="F107" s="207"/>
      <c r="G107" s="224">
        <f>G108</f>
        <v>0</v>
      </c>
      <c r="H107" s="224">
        <v>200</v>
      </c>
      <c r="I107" s="224">
        <v>200</v>
      </c>
    </row>
    <row r="108" spans="1:9" ht="51" x14ac:dyDescent="0.2">
      <c r="A108" s="219" t="s">
        <v>437</v>
      </c>
      <c r="B108" s="220" t="s">
        <v>3</v>
      </c>
      <c r="C108" s="220" t="s">
        <v>171</v>
      </c>
      <c r="D108" s="220" t="s">
        <v>170</v>
      </c>
      <c r="E108" s="220" t="s">
        <v>229</v>
      </c>
      <c r="F108" s="220" t="s">
        <v>323</v>
      </c>
      <c r="G108" s="225"/>
      <c r="H108" s="225">
        <v>200</v>
      </c>
      <c r="I108" s="225">
        <v>200</v>
      </c>
    </row>
    <row r="109" spans="1:9" ht="89.25" x14ac:dyDescent="0.2">
      <c r="A109" s="222" t="s">
        <v>285</v>
      </c>
      <c r="B109" s="207" t="s">
        <v>3</v>
      </c>
      <c r="C109" s="207" t="s">
        <v>171</v>
      </c>
      <c r="D109" s="207" t="s">
        <v>170</v>
      </c>
      <c r="E109" s="207" t="s">
        <v>231</v>
      </c>
      <c r="F109" s="207"/>
      <c r="G109" s="224">
        <f>G110</f>
        <v>1989.37</v>
      </c>
      <c r="H109" s="224">
        <f t="shared" ref="H109:I109" si="48">H110</f>
        <v>100</v>
      </c>
      <c r="I109" s="224">
        <f t="shared" si="48"/>
        <v>100</v>
      </c>
    </row>
    <row r="110" spans="1:9" ht="127.5" x14ac:dyDescent="0.2">
      <c r="A110" s="221" t="s">
        <v>438</v>
      </c>
      <c r="B110" s="220" t="s">
        <v>3</v>
      </c>
      <c r="C110" s="220" t="s">
        <v>171</v>
      </c>
      <c r="D110" s="220" t="s">
        <v>170</v>
      </c>
      <c r="E110" s="220" t="s">
        <v>231</v>
      </c>
      <c r="F110" s="220" t="s">
        <v>323</v>
      </c>
      <c r="G110" s="225">
        <v>1989.37</v>
      </c>
      <c r="H110" s="225">
        <v>100</v>
      </c>
      <c r="I110" s="225">
        <v>100</v>
      </c>
    </row>
    <row r="111" spans="1:9" ht="51" x14ac:dyDescent="0.2">
      <c r="A111" s="218" t="s">
        <v>286</v>
      </c>
      <c r="B111" s="207" t="s">
        <v>3</v>
      </c>
      <c r="C111" s="207" t="s">
        <v>171</v>
      </c>
      <c r="D111" s="207" t="s">
        <v>170</v>
      </c>
      <c r="E111" s="207" t="s">
        <v>232</v>
      </c>
      <c r="F111" s="207"/>
      <c r="G111" s="224">
        <f>G112</f>
        <v>2400</v>
      </c>
      <c r="H111" s="224">
        <f t="shared" ref="H111:I111" si="49">H112</f>
        <v>0</v>
      </c>
      <c r="I111" s="224">
        <f t="shared" si="49"/>
        <v>0</v>
      </c>
    </row>
    <row r="112" spans="1:9" ht="76.5" x14ac:dyDescent="0.2">
      <c r="A112" s="219" t="s">
        <v>440</v>
      </c>
      <c r="B112" s="220" t="s">
        <v>3</v>
      </c>
      <c r="C112" s="220" t="s">
        <v>171</v>
      </c>
      <c r="D112" s="220" t="s">
        <v>170</v>
      </c>
      <c r="E112" s="220" t="s">
        <v>232</v>
      </c>
      <c r="F112" s="220" t="s">
        <v>323</v>
      </c>
      <c r="G112" s="225">
        <v>2400</v>
      </c>
      <c r="H112" s="225">
        <v>0</v>
      </c>
      <c r="I112" s="225">
        <v>0</v>
      </c>
    </row>
    <row r="113" spans="1:9" ht="51" x14ac:dyDescent="0.2">
      <c r="A113" s="218" t="s">
        <v>288</v>
      </c>
      <c r="B113" s="207" t="s">
        <v>3</v>
      </c>
      <c r="C113" s="207" t="s">
        <v>171</v>
      </c>
      <c r="D113" s="207" t="s">
        <v>170</v>
      </c>
      <c r="E113" s="207" t="s">
        <v>230</v>
      </c>
      <c r="F113" s="207"/>
      <c r="G113" s="224">
        <f>G114</f>
        <v>683.07692999999995</v>
      </c>
      <c r="H113" s="224">
        <f t="shared" ref="H113:I113" si="50">H114</f>
        <v>748.13</v>
      </c>
      <c r="I113" s="224">
        <f t="shared" si="50"/>
        <v>0</v>
      </c>
    </row>
    <row r="114" spans="1:9" ht="76.5" x14ac:dyDescent="0.2">
      <c r="A114" s="219" t="s">
        <v>453</v>
      </c>
      <c r="B114" s="220" t="s">
        <v>3</v>
      </c>
      <c r="C114" s="220" t="s">
        <v>171</v>
      </c>
      <c r="D114" s="220" t="s">
        <v>170</v>
      </c>
      <c r="E114" s="220" t="s">
        <v>230</v>
      </c>
      <c r="F114" s="220" t="s">
        <v>323</v>
      </c>
      <c r="G114" s="225">
        <v>683.07692999999995</v>
      </c>
      <c r="H114" s="225">
        <v>748.13</v>
      </c>
      <c r="I114" s="225">
        <v>0</v>
      </c>
    </row>
    <row r="115" spans="1:9" x14ac:dyDescent="0.2">
      <c r="A115" s="217" t="s">
        <v>107</v>
      </c>
      <c r="B115" s="216" t="s">
        <v>3</v>
      </c>
      <c r="C115" s="216" t="s">
        <v>168</v>
      </c>
      <c r="D115" s="216" t="s">
        <v>163</v>
      </c>
      <c r="E115" s="216"/>
      <c r="F115" s="216"/>
      <c r="G115" s="223">
        <v>737.5</v>
      </c>
      <c r="H115" s="223">
        <v>300</v>
      </c>
      <c r="I115" s="223">
        <v>400</v>
      </c>
    </row>
    <row r="116" spans="1:9" ht="25.5" x14ac:dyDescent="0.2">
      <c r="A116" s="217" t="s">
        <v>476</v>
      </c>
      <c r="B116" s="216" t="s">
        <v>3</v>
      </c>
      <c r="C116" s="216" t="s">
        <v>168</v>
      </c>
      <c r="D116" s="216" t="s">
        <v>171</v>
      </c>
      <c r="E116" s="216"/>
      <c r="F116" s="216"/>
      <c r="G116" s="223">
        <f>G117</f>
        <v>80</v>
      </c>
      <c r="H116" s="223">
        <f t="shared" ref="H116:I117" si="51">H117</f>
        <v>0</v>
      </c>
      <c r="I116" s="223">
        <f t="shared" si="51"/>
        <v>0</v>
      </c>
    </row>
    <row r="117" spans="1:9" ht="25.5" x14ac:dyDescent="0.2">
      <c r="A117" s="218" t="s">
        <v>254</v>
      </c>
      <c r="B117" s="207" t="s">
        <v>3</v>
      </c>
      <c r="C117" s="207" t="s">
        <v>168</v>
      </c>
      <c r="D117" s="207" t="s">
        <v>171</v>
      </c>
      <c r="E117" s="207" t="s">
        <v>209</v>
      </c>
      <c r="F117" s="207"/>
      <c r="G117" s="224">
        <f>G118</f>
        <v>80</v>
      </c>
      <c r="H117" s="224">
        <f t="shared" si="51"/>
        <v>0</v>
      </c>
      <c r="I117" s="224">
        <f t="shared" si="51"/>
        <v>0</v>
      </c>
    </row>
    <row r="118" spans="1:9" ht="51" x14ac:dyDescent="0.2">
      <c r="A118" s="219" t="s">
        <v>418</v>
      </c>
      <c r="B118" s="220" t="s">
        <v>3</v>
      </c>
      <c r="C118" s="220" t="s">
        <v>168</v>
      </c>
      <c r="D118" s="220" t="s">
        <v>171</v>
      </c>
      <c r="E118" s="220" t="s">
        <v>209</v>
      </c>
      <c r="F118" s="220" t="s">
        <v>323</v>
      </c>
      <c r="G118" s="225">
        <v>80</v>
      </c>
      <c r="H118" s="225">
        <v>0</v>
      </c>
      <c r="I118" s="225">
        <v>0</v>
      </c>
    </row>
    <row r="119" spans="1:9" x14ac:dyDescent="0.2">
      <c r="A119" s="217" t="s">
        <v>169</v>
      </c>
      <c r="B119" s="216" t="s">
        <v>3</v>
      </c>
      <c r="C119" s="216" t="s">
        <v>168</v>
      </c>
      <c r="D119" s="216" t="s">
        <v>168</v>
      </c>
      <c r="E119" s="216"/>
      <c r="F119" s="216"/>
      <c r="G119" s="223">
        <f>G120+G122</f>
        <v>657.5</v>
      </c>
      <c r="H119" s="223">
        <f t="shared" ref="H119:I119" si="52">H120+H122</f>
        <v>300</v>
      </c>
      <c r="I119" s="223">
        <f t="shared" si="52"/>
        <v>400</v>
      </c>
    </row>
    <row r="120" spans="1:9" ht="25.5" x14ac:dyDescent="0.2">
      <c r="A120" s="218" t="s">
        <v>290</v>
      </c>
      <c r="B120" s="207" t="s">
        <v>3</v>
      </c>
      <c r="C120" s="207" t="s">
        <v>168</v>
      </c>
      <c r="D120" s="207" t="s">
        <v>168</v>
      </c>
      <c r="E120" s="207" t="s">
        <v>233</v>
      </c>
      <c r="F120" s="207"/>
      <c r="G120" s="224">
        <f>G121</f>
        <v>150</v>
      </c>
      <c r="H120" s="224">
        <f t="shared" ref="H120:I120" si="53">H121</f>
        <v>300</v>
      </c>
      <c r="I120" s="224">
        <f t="shared" si="53"/>
        <v>400</v>
      </c>
    </row>
    <row r="121" spans="1:9" ht="51" x14ac:dyDescent="0.2">
      <c r="A121" s="219" t="s">
        <v>449</v>
      </c>
      <c r="B121" s="220" t="s">
        <v>3</v>
      </c>
      <c r="C121" s="220" t="s">
        <v>168</v>
      </c>
      <c r="D121" s="220" t="s">
        <v>168</v>
      </c>
      <c r="E121" s="220" t="s">
        <v>233</v>
      </c>
      <c r="F121" s="220" t="s">
        <v>323</v>
      </c>
      <c r="G121" s="225">
        <v>150</v>
      </c>
      <c r="H121" s="225">
        <v>300</v>
      </c>
      <c r="I121" s="225">
        <v>400</v>
      </c>
    </row>
    <row r="122" spans="1:9" ht="38.25" x14ac:dyDescent="0.2">
      <c r="A122" s="218" t="s">
        <v>291</v>
      </c>
      <c r="B122" s="207" t="s">
        <v>3</v>
      </c>
      <c r="C122" s="207" t="s">
        <v>168</v>
      </c>
      <c r="D122" s="207" t="s">
        <v>168</v>
      </c>
      <c r="E122" s="207" t="s">
        <v>234</v>
      </c>
      <c r="F122" s="207"/>
      <c r="G122" s="224">
        <f>G123</f>
        <v>507.5</v>
      </c>
      <c r="H122" s="224">
        <f t="shared" ref="H122:I122" si="54">H123</f>
        <v>0</v>
      </c>
      <c r="I122" s="224">
        <f t="shared" si="54"/>
        <v>0</v>
      </c>
    </row>
    <row r="123" spans="1:9" ht="102" x14ac:dyDescent="0.2">
      <c r="A123" s="221" t="s">
        <v>450</v>
      </c>
      <c r="B123" s="220" t="s">
        <v>3</v>
      </c>
      <c r="C123" s="220" t="s">
        <v>168</v>
      </c>
      <c r="D123" s="220" t="s">
        <v>168</v>
      </c>
      <c r="E123" s="220" t="s">
        <v>234</v>
      </c>
      <c r="F123" s="220" t="s">
        <v>321</v>
      </c>
      <c r="G123" s="225">
        <v>507.5</v>
      </c>
      <c r="H123" s="225">
        <v>0</v>
      </c>
      <c r="I123" s="225">
        <v>0</v>
      </c>
    </row>
    <row r="124" spans="1:9" x14ac:dyDescent="0.2">
      <c r="A124" s="217" t="s">
        <v>109</v>
      </c>
      <c r="B124" s="216" t="s">
        <v>3</v>
      </c>
      <c r="C124" s="216" t="s">
        <v>167</v>
      </c>
      <c r="D124" s="216" t="s">
        <v>163</v>
      </c>
      <c r="E124" s="216"/>
      <c r="F124" s="216"/>
      <c r="G124" s="223">
        <f>G125</f>
        <v>12706.94</v>
      </c>
      <c r="H124" s="223">
        <f t="shared" ref="H124:I124" si="55">H125</f>
        <v>11065.2</v>
      </c>
      <c r="I124" s="223">
        <f t="shared" si="55"/>
        <v>11125.2</v>
      </c>
    </row>
    <row r="125" spans="1:9" x14ac:dyDescent="0.2">
      <c r="A125" s="217" t="s">
        <v>110</v>
      </c>
      <c r="B125" s="216" t="s">
        <v>3</v>
      </c>
      <c r="C125" s="216" t="s">
        <v>167</v>
      </c>
      <c r="D125" s="216" t="s">
        <v>166</v>
      </c>
      <c r="E125" s="216"/>
      <c r="F125" s="216"/>
      <c r="G125" s="223">
        <f>G126+G130+G133+G135</f>
        <v>12706.94</v>
      </c>
      <c r="H125" s="223">
        <f t="shared" ref="H125:I125" si="56">H126+H130+H133+H135</f>
        <v>11065.2</v>
      </c>
      <c r="I125" s="223">
        <f t="shared" si="56"/>
        <v>11125.2</v>
      </c>
    </row>
    <row r="126" spans="1:9" ht="25.5" x14ac:dyDescent="0.2">
      <c r="A126" s="218" t="s">
        <v>293</v>
      </c>
      <c r="B126" s="207" t="s">
        <v>3</v>
      </c>
      <c r="C126" s="207" t="s">
        <v>167</v>
      </c>
      <c r="D126" s="207" t="s">
        <v>166</v>
      </c>
      <c r="E126" s="207" t="s">
        <v>235</v>
      </c>
      <c r="F126" s="207"/>
      <c r="G126" s="224">
        <f>SUM(G127:G129)</f>
        <v>7233.6</v>
      </c>
      <c r="H126" s="224">
        <f t="shared" ref="H126:I126" si="57">SUM(H127:H129)</f>
        <v>6272.8</v>
      </c>
      <c r="I126" s="224">
        <f t="shared" si="57"/>
        <v>6282.8</v>
      </c>
    </row>
    <row r="127" spans="1:9" ht="89.25" x14ac:dyDescent="0.2">
      <c r="A127" s="221" t="s">
        <v>441</v>
      </c>
      <c r="B127" s="220" t="s">
        <v>3</v>
      </c>
      <c r="C127" s="220" t="s">
        <v>167</v>
      </c>
      <c r="D127" s="220" t="s">
        <v>166</v>
      </c>
      <c r="E127" s="220" t="s">
        <v>235</v>
      </c>
      <c r="F127" s="220" t="s">
        <v>321</v>
      </c>
      <c r="G127" s="225">
        <v>5297.6</v>
      </c>
      <c r="H127" s="225">
        <v>4642.8</v>
      </c>
      <c r="I127" s="225">
        <v>4642.8</v>
      </c>
    </row>
    <row r="128" spans="1:9" ht="51" x14ac:dyDescent="0.2">
      <c r="A128" s="219" t="s">
        <v>442</v>
      </c>
      <c r="B128" s="220" t="s">
        <v>3</v>
      </c>
      <c r="C128" s="220" t="s">
        <v>167</v>
      </c>
      <c r="D128" s="220" t="s">
        <v>166</v>
      </c>
      <c r="E128" s="220" t="s">
        <v>235</v>
      </c>
      <c r="F128" s="220" t="s">
        <v>323</v>
      </c>
      <c r="G128" s="225">
        <v>1931</v>
      </c>
      <c r="H128" s="225">
        <v>1630</v>
      </c>
      <c r="I128" s="225">
        <v>1640</v>
      </c>
    </row>
    <row r="129" spans="1:9" ht="38.25" x14ac:dyDescent="0.2">
      <c r="A129" s="219" t="s">
        <v>443</v>
      </c>
      <c r="B129" s="220" t="s">
        <v>3</v>
      </c>
      <c r="C129" s="220" t="s">
        <v>167</v>
      </c>
      <c r="D129" s="220" t="s">
        <v>166</v>
      </c>
      <c r="E129" s="220" t="s">
        <v>235</v>
      </c>
      <c r="F129" s="220" t="s">
        <v>329</v>
      </c>
      <c r="G129" s="225">
        <v>5</v>
      </c>
      <c r="H129" s="225"/>
      <c r="I129" s="225"/>
    </row>
    <row r="130" spans="1:9" ht="25.5" x14ac:dyDescent="0.2">
      <c r="A130" s="218" t="s">
        <v>294</v>
      </c>
      <c r="B130" s="207" t="s">
        <v>3</v>
      </c>
      <c r="C130" s="207" t="s">
        <v>167</v>
      </c>
      <c r="D130" s="207" t="s">
        <v>166</v>
      </c>
      <c r="E130" s="207" t="s">
        <v>236</v>
      </c>
      <c r="F130" s="207"/>
      <c r="G130" s="224">
        <f>SUM(G131:G132)</f>
        <v>1059.74</v>
      </c>
      <c r="H130" s="224">
        <f t="shared" ref="H130:I130" si="58">SUM(H131:H132)</f>
        <v>903</v>
      </c>
      <c r="I130" s="224">
        <f t="shared" si="58"/>
        <v>903</v>
      </c>
    </row>
    <row r="131" spans="1:9" ht="89.25" x14ac:dyDescent="0.2">
      <c r="A131" s="219" t="s">
        <v>444</v>
      </c>
      <c r="B131" s="220" t="s">
        <v>3</v>
      </c>
      <c r="C131" s="220" t="s">
        <v>167</v>
      </c>
      <c r="D131" s="220" t="s">
        <v>166</v>
      </c>
      <c r="E131" s="220" t="s">
        <v>236</v>
      </c>
      <c r="F131" s="220" t="s">
        <v>321</v>
      </c>
      <c r="G131" s="225">
        <v>757.54</v>
      </c>
      <c r="H131" s="225">
        <v>687</v>
      </c>
      <c r="I131" s="225">
        <v>687</v>
      </c>
    </row>
    <row r="132" spans="1:9" ht="51" x14ac:dyDescent="0.2">
      <c r="A132" s="219" t="s">
        <v>445</v>
      </c>
      <c r="B132" s="220" t="s">
        <v>3</v>
      </c>
      <c r="C132" s="220" t="s">
        <v>167</v>
      </c>
      <c r="D132" s="220" t="s">
        <v>166</v>
      </c>
      <c r="E132" s="220" t="s">
        <v>236</v>
      </c>
      <c r="F132" s="220" t="s">
        <v>323</v>
      </c>
      <c r="G132" s="225">
        <v>302.2</v>
      </c>
      <c r="H132" s="225">
        <v>216</v>
      </c>
      <c r="I132" s="225">
        <v>216</v>
      </c>
    </row>
    <row r="133" spans="1:9" ht="25.5" x14ac:dyDescent="0.2">
      <c r="A133" s="218" t="s">
        <v>295</v>
      </c>
      <c r="B133" s="207" t="s">
        <v>3</v>
      </c>
      <c r="C133" s="207" t="s">
        <v>167</v>
      </c>
      <c r="D133" s="207" t="s">
        <v>166</v>
      </c>
      <c r="E133" s="207" t="s">
        <v>237</v>
      </c>
      <c r="F133" s="207"/>
      <c r="G133" s="224">
        <f>G134</f>
        <v>817</v>
      </c>
      <c r="H133" s="224">
        <f t="shared" ref="H133:I133" si="59">H134</f>
        <v>600</v>
      </c>
      <c r="I133" s="224">
        <f t="shared" si="59"/>
        <v>650</v>
      </c>
    </row>
    <row r="134" spans="1:9" ht="51" x14ac:dyDescent="0.2">
      <c r="A134" s="219" t="s">
        <v>447</v>
      </c>
      <c r="B134" s="220" t="s">
        <v>3</v>
      </c>
      <c r="C134" s="220" t="s">
        <v>167</v>
      </c>
      <c r="D134" s="220" t="s">
        <v>166</v>
      </c>
      <c r="E134" s="220" t="s">
        <v>237</v>
      </c>
      <c r="F134" s="220" t="s">
        <v>323</v>
      </c>
      <c r="G134" s="225">
        <v>817</v>
      </c>
      <c r="H134" s="225">
        <v>600</v>
      </c>
      <c r="I134" s="225">
        <v>650</v>
      </c>
    </row>
    <row r="135" spans="1:9" ht="89.25" x14ac:dyDescent="0.2">
      <c r="A135" s="222" t="s">
        <v>296</v>
      </c>
      <c r="B135" s="207" t="s">
        <v>3</v>
      </c>
      <c r="C135" s="207" t="s">
        <v>167</v>
      </c>
      <c r="D135" s="207" t="s">
        <v>166</v>
      </c>
      <c r="E135" s="207" t="s">
        <v>238</v>
      </c>
      <c r="F135" s="207"/>
      <c r="G135" s="224">
        <f>G136</f>
        <v>3596.6</v>
      </c>
      <c r="H135" s="224">
        <f t="shared" ref="H135:I135" si="60">H136</f>
        <v>3289.4</v>
      </c>
      <c r="I135" s="224">
        <f t="shared" si="60"/>
        <v>3289.4</v>
      </c>
    </row>
    <row r="136" spans="1:9" ht="178.5" x14ac:dyDescent="0.2">
      <c r="A136" s="221" t="s">
        <v>448</v>
      </c>
      <c r="B136" s="220" t="s">
        <v>3</v>
      </c>
      <c r="C136" s="220" t="s">
        <v>167</v>
      </c>
      <c r="D136" s="220" t="s">
        <v>166</v>
      </c>
      <c r="E136" s="220" t="s">
        <v>238</v>
      </c>
      <c r="F136" s="220" t="s">
        <v>321</v>
      </c>
      <c r="G136" s="225">
        <v>3596.6</v>
      </c>
      <c r="H136" s="225">
        <v>3289.4</v>
      </c>
      <c r="I136" s="225">
        <v>3289.4</v>
      </c>
    </row>
    <row r="137" spans="1:9" x14ac:dyDescent="0.2">
      <c r="A137" s="217" t="s">
        <v>20</v>
      </c>
      <c r="B137" s="216" t="s">
        <v>3</v>
      </c>
      <c r="C137" s="216" t="s">
        <v>165</v>
      </c>
      <c r="D137" s="216" t="s">
        <v>163</v>
      </c>
      <c r="E137" s="216"/>
      <c r="F137" s="216"/>
      <c r="G137" s="223">
        <f>G138</f>
        <v>899.96699999999998</v>
      </c>
      <c r="H137" s="223">
        <f t="shared" ref="H137:I139" si="61">H138</f>
        <v>920.83</v>
      </c>
      <c r="I137" s="223">
        <f t="shared" si="61"/>
        <v>957.66</v>
      </c>
    </row>
    <row r="138" spans="1:9" x14ac:dyDescent="0.2">
      <c r="A138" s="217" t="s">
        <v>32</v>
      </c>
      <c r="B138" s="216" t="s">
        <v>3</v>
      </c>
      <c r="C138" s="216" t="s">
        <v>165</v>
      </c>
      <c r="D138" s="216" t="s">
        <v>166</v>
      </c>
      <c r="E138" s="216"/>
      <c r="F138" s="216"/>
      <c r="G138" s="223">
        <f>G139</f>
        <v>899.96699999999998</v>
      </c>
      <c r="H138" s="223">
        <f t="shared" si="61"/>
        <v>920.83</v>
      </c>
      <c r="I138" s="223">
        <f t="shared" si="61"/>
        <v>957.66</v>
      </c>
    </row>
    <row r="139" spans="1:9" x14ac:dyDescent="0.2">
      <c r="A139" s="218" t="s">
        <v>297</v>
      </c>
      <c r="B139" s="207" t="s">
        <v>3</v>
      </c>
      <c r="C139" s="207" t="s">
        <v>165</v>
      </c>
      <c r="D139" s="207" t="s">
        <v>166</v>
      </c>
      <c r="E139" s="207" t="s">
        <v>239</v>
      </c>
      <c r="F139" s="207"/>
      <c r="G139" s="224">
        <f>G140</f>
        <v>899.96699999999998</v>
      </c>
      <c r="H139" s="224">
        <f t="shared" si="61"/>
        <v>920.83</v>
      </c>
      <c r="I139" s="224">
        <f t="shared" si="61"/>
        <v>957.66</v>
      </c>
    </row>
    <row r="140" spans="1:9" ht="38.25" x14ac:dyDescent="0.2">
      <c r="A140" s="219" t="s">
        <v>421</v>
      </c>
      <c r="B140" s="220" t="s">
        <v>3</v>
      </c>
      <c r="C140" s="220" t="s">
        <v>165</v>
      </c>
      <c r="D140" s="220" t="s">
        <v>166</v>
      </c>
      <c r="E140" s="220" t="s">
        <v>239</v>
      </c>
      <c r="F140" s="220" t="s">
        <v>325</v>
      </c>
      <c r="G140" s="225">
        <v>899.96699999999998</v>
      </c>
      <c r="H140" s="225">
        <v>920.83</v>
      </c>
      <c r="I140" s="225">
        <v>957.66</v>
      </c>
    </row>
    <row r="141" spans="1:9" x14ac:dyDescent="0.2">
      <c r="A141" s="217" t="s">
        <v>111</v>
      </c>
      <c r="B141" s="216" t="s">
        <v>3</v>
      </c>
      <c r="C141" s="216" t="s">
        <v>162</v>
      </c>
      <c r="D141" s="216" t="s">
        <v>163</v>
      </c>
      <c r="E141" s="216"/>
      <c r="F141" s="216"/>
      <c r="G141" s="223">
        <f>G142</f>
        <v>995</v>
      </c>
      <c r="H141" s="223">
        <f t="shared" ref="H141:I143" si="62">H142</f>
        <v>1100</v>
      </c>
      <c r="I141" s="223">
        <f t="shared" si="62"/>
        <v>1000</v>
      </c>
    </row>
    <row r="142" spans="1:9" x14ac:dyDescent="0.2">
      <c r="A142" s="217" t="s">
        <v>113</v>
      </c>
      <c r="B142" s="216" t="s">
        <v>3</v>
      </c>
      <c r="C142" s="216" t="s">
        <v>162</v>
      </c>
      <c r="D142" s="216" t="s">
        <v>161</v>
      </c>
      <c r="E142" s="216"/>
      <c r="F142" s="216"/>
      <c r="G142" s="223">
        <f>G143</f>
        <v>995</v>
      </c>
      <c r="H142" s="223">
        <f t="shared" si="62"/>
        <v>1100</v>
      </c>
      <c r="I142" s="223">
        <f t="shared" si="62"/>
        <v>1000</v>
      </c>
    </row>
    <row r="143" spans="1:9" ht="25.5" x14ac:dyDescent="0.2">
      <c r="A143" s="218" t="s">
        <v>298</v>
      </c>
      <c r="B143" s="207" t="s">
        <v>3</v>
      </c>
      <c r="C143" s="207" t="s">
        <v>162</v>
      </c>
      <c r="D143" s="207" t="s">
        <v>161</v>
      </c>
      <c r="E143" s="207" t="s">
        <v>240</v>
      </c>
      <c r="F143" s="207"/>
      <c r="G143" s="224">
        <f>G144</f>
        <v>995</v>
      </c>
      <c r="H143" s="224">
        <f t="shared" si="62"/>
        <v>1100</v>
      </c>
      <c r="I143" s="224">
        <f t="shared" si="62"/>
        <v>1000</v>
      </c>
    </row>
    <row r="144" spans="1:9" ht="57.6" customHeight="1" x14ac:dyDescent="0.2">
      <c r="A144" s="219" t="s">
        <v>446</v>
      </c>
      <c r="B144" s="220" t="s">
        <v>3</v>
      </c>
      <c r="C144" s="220" t="s">
        <v>162</v>
      </c>
      <c r="D144" s="220" t="s">
        <v>161</v>
      </c>
      <c r="E144" s="220" t="s">
        <v>240</v>
      </c>
      <c r="F144" s="220" t="s">
        <v>323</v>
      </c>
      <c r="G144" s="225">
        <v>995</v>
      </c>
      <c r="H144" s="225">
        <v>1100</v>
      </c>
      <c r="I144" s="225">
        <v>1000</v>
      </c>
    </row>
  </sheetData>
  <mergeCells count="13">
    <mergeCell ref="A8:A9"/>
    <mergeCell ref="A5:I6"/>
    <mergeCell ref="B8:B9"/>
    <mergeCell ref="C8:D9"/>
    <mergeCell ref="E8:E9"/>
    <mergeCell ref="F8:F9"/>
    <mergeCell ref="E1:I1"/>
    <mergeCell ref="E2:I2"/>
    <mergeCell ref="E3:I3"/>
    <mergeCell ref="E4:I4"/>
    <mergeCell ref="G8:G9"/>
    <mergeCell ref="H8:H9"/>
    <mergeCell ref="I8:I9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5"/>
  <sheetViews>
    <sheetView tabSelected="1" topLeftCell="A7" workbookViewId="0">
      <selection activeCell="B11" sqref="B11"/>
    </sheetView>
  </sheetViews>
  <sheetFormatPr defaultRowHeight="12.75" x14ac:dyDescent="0.2"/>
  <cols>
    <col min="1" max="1" width="5.85546875" style="42" bestFit="1" customWidth="1"/>
    <col min="2" max="2" width="45.28515625" bestFit="1" customWidth="1"/>
    <col min="3" max="3" width="7.5703125" style="43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12" x14ac:dyDescent="0.2">
      <c r="E1" s="292" t="s">
        <v>362</v>
      </c>
      <c r="F1" s="292"/>
    </row>
    <row r="2" spans="1:12" ht="15" x14ac:dyDescent="0.2">
      <c r="B2" s="44"/>
      <c r="E2" s="290" t="s">
        <v>152</v>
      </c>
      <c r="F2" s="290"/>
    </row>
    <row r="3" spans="1:12" ht="15" x14ac:dyDescent="0.2">
      <c r="E3" s="290" t="s">
        <v>88</v>
      </c>
      <c r="F3" s="290"/>
    </row>
    <row r="4" spans="1:12" x14ac:dyDescent="0.2">
      <c r="E4" s="317" t="s">
        <v>455</v>
      </c>
      <c r="F4" s="317"/>
    </row>
    <row r="5" spans="1:12" x14ac:dyDescent="0.2">
      <c r="A5"/>
      <c r="C5"/>
      <c r="G5" s="318"/>
      <c r="H5" s="319"/>
      <c r="I5" s="319"/>
      <c r="J5" s="319"/>
      <c r="K5" s="319"/>
      <c r="L5" s="319"/>
    </row>
    <row r="6" spans="1:12" ht="24" customHeight="1" x14ac:dyDescent="0.2">
      <c r="A6" s="282" t="s">
        <v>392</v>
      </c>
      <c r="B6" s="282"/>
      <c r="C6" s="282"/>
      <c r="D6" s="282"/>
      <c r="E6" s="282"/>
      <c r="F6" s="282"/>
      <c r="G6" s="319"/>
      <c r="H6" s="319"/>
      <c r="I6" s="319"/>
      <c r="J6" s="319"/>
      <c r="K6" s="319"/>
      <c r="L6" s="319"/>
    </row>
    <row r="7" spans="1:12" x14ac:dyDescent="0.2">
      <c r="A7" s="282"/>
      <c r="B7" s="282"/>
      <c r="C7" s="282"/>
      <c r="D7" s="282"/>
      <c r="E7" s="282"/>
      <c r="F7" s="282"/>
      <c r="G7" s="42"/>
      <c r="I7" s="43"/>
    </row>
    <row r="8" spans="1:12" ht="10.15" customHeight="1" x14ac:dyDescent="0.2">
      <c r="A8" s="282"/>
      <c r="B8" s="282"/>
      <c r="C8" s="282"/>
      <c r="D8" s="282"/>
      <c r="E8" s="282"/>
      <c r="F8" s="282"/>
      <c r="G8" s="42"/>
      <c r="I8" s="43"/>
    </row>
    <row r="9" spans="1:12" x14ac:dyDescent="0.2">
      <c r="A9" s="311" t="s">
        <v>151</v>
      </c>
      <c r="B9" s="313" t="s">
        <v>153</v>
      </c>
      <c r="C9" s="314" t="s">
        <v>154</v>
      </c>
      <c r="D9" s="315" t="s">
        <v>299</v>
      </c>
      <c r="E9" s="316"/>
      <c r="F9" s="316"/>
    </row>
    <row r="10" spans="1:12" ht="14.25" x14ac:dyDescent="0.2">
      <c r="A10" s="312"/>
      <c r="B10" s="312"/>
      <c r="C10" s="312"/>
      <c r="D10" s="140" t="s">
        <v>300</v>
      </c>
      <c r="E10" s="140" t="s">
        <v>301</v>
      </c>
      <c r="F10" s="140" t="s">
        <v>393</v>
      </c>
    </row>
    <row r="11" spans="1:12" ht="94.5" x14ac:dyDescent="0.2">
      <c r="A11" s="158"/>
      <c r="B11" s="159" t="s">
        <v>302</v>
      </c>
      <c r="C11" s="149"/>
      <c r="D11" s="148">
        <f>D12+D15+D19</f>
        <v>97751.57</v>
      </c>
      <c r="E11" s="148">
        <f t="shared" ref="E11:F11" si="0">E12+E15+E19</f>
        <v>44064.329999999994</v>
      </c>
      <c r="F11" s="148">
        <f t="shared" si="0"/>
        <v>52611.839999999997</v>
      </c>
    </row>
    <row r="12" spans="1:12" ht="28.5" x14ac:dyDescent="0.2">
      <c r="A12" s="158">
        <v>1</v>
      </c>
      <c r="B12" s="160" t="s">
        <v>332</v>
      </c>
      <c r="C12" s="161"/>
      <c r="D12" s="162">
        <f>SUM(D13:D14)</f>
        <v>44153.3</v>
      </c>
      <c r="E12" s="162">
        <f t="shared" ref="E12:F12" si="1">SUM(E13:E14)</f>
        <v>0</v>
      </c>
      <c r="F12" s="162">
        <f t="shared" si="1"/>
        <v>0</v>
      </c>
    </row>
    <row r="13" spans="1:12" ht="30" x14ac:dyDescent="0.2">
      <c r="A13" s="49" t="s">
        <v>303</v>
      </c>
      <c r="B13" s="141" t="s">
        <v>337</v>
      </c>
      <c r="C13" s="142" t="s">
        <v>14</v>
      </c>
      <c r="D13" s="45">
        <f>'приложение 5.1 '!I131</f>
        <v>27287.360000000001</v>
      </c>
      <c r="E13" s="45">
        <f>'приложение 5.1 '!J131</f>
        <v>0</v>
      </c>
      <c r="F13" s="45">
        <f>'приложение 5.1 '!K131</f>
        <v>0</v>
      </c>
    </row>
    <row r="14" spans="1:12" ht="30" x14ac:dyDescent="0.2">
      <c r="A14" s="49" t="s">
        <v>304</v>
      </c>
      <c r="B14" s="141" t="s">
        <v>334</v>
      </c>
      <c r="C14" s="142" t="s">
        <v>15</v>
      </c>
      <c r="D14" s="45">
        <f>'приложение 5.1 '!I126</f>
        <v>16865.939999999999</v>
      </c>
      <c r="E14" s="45">
        <f>'приложение 5.1 '!J126</f>
        <v>0</v>
      </c>
      <c r="F14" s="45">
        <f>'приложение 5.1 '!K126</f>
        <v>0</v>
      </c>
    </row>
    <row r="15" spans="1:12" ht="31.5" x14ac:dyDescent="0.2">
      <c r="A15" s="158" t="s">
        <v>394</v>
      </c>
      <c r="B15" s="163" t="s">
        <v>274</v>
      </c>
      <c r="C15" s="164" t="s">
        <v>15</v>
      </c>
      <c r="D15" s="165">
        <f>SUM(D16:D18)</f>
        <v>6158.37</v>
      </c>
      <c r="E15" s="165">
        <f t="shared" ref="E15:F15" si="2">SUM(E16:E18)</f>
        <v>748.13</v>
      </c>
      <c r="F15" s="165">
        <f t="shared" si="2"/>
        <v>11259.2</v>
      </c>
    </row>
    <row r="16" spans="1:12" ht="37.5" customHeight="1" x14ac:dyDescent="0.2">
      <c r="A16" s="49" t="s">
        <v>305</v>
      </c>
      <c r="B16" s="195" t="s">
        <v>481</v>
      </c>
      <c r="C16" s="142" t="s">
        <v>23</v>
      </c>
      <c r="D16" s="45">
        <f>'приложение 5.1 '!I268</f>
        <v>0</v>
      </c>
      <c r="E16" s="45">
        <f>'приложение 5.1 '!J268</f>
        <v>0</v>
      </c>
      <c r="F16" s="45">
        <f>'приложение 5.1 '!K268</f>
        <v>11259.2</v>
      </c>
    </row>
    <row r="17" spans="1:6" ht="60" x14ac:dyDescent="0.2">
      <c r="A17" s="49" t="s">
        <v>307</v>
      </c>
      <c r="B17" s="141" t="s">
        <v>288</v>
      </c>
      <c r="C17" s="142" t="s">
        <v>15</v>
      </c>
      <c r="D17" s="45">
        <f>'приложение 5.1 '!I273</f>
        <v>683.08</v>
      </c>
      <c r="E17" s="45">
        <f>'приложение 5.1 '!J273</f>
        <v>748.13</v>
      </c>
      <c r="F17" s="45">
        <f>'приложение 5.1 '!K273</f>
        <v>0</v>
      </c>
    </row>
    <row r="18" spans="1:6" ht="60" x14ac:dyDescent="0.2">
      <c r="A18" s="49" t="s">
        <v>309</v>
      </c>
      <c r="B18" s="166" t="s">
        <v>280</v>
      </c>
      <c r="C18" s="167" t="s">
        <v>14</v>
      </c>
      <c r="D18" s="171">
        <f>'приложение 5.1 '!I278</f>
        <v>5475.29</v>
      </c>
      <c r="E18" s="171">
        <f>'приложение 5.1 '!J278</f>
        <v>0</v>
      </c>
      <c r="F18" s="171">
        <f>'приложение 5.1 '!K278</f>
        <v>0</v>
      </c>
    </row>
    <row r="19" spans="1:6" ht="15.75" x14ac:dyDescent="0.2">
      <c r="A19" s="168">
        <v>3</v>
      </c>
      <c r="B19" s="169" t="s">
        <v>319</v>
      </c>
      <c r="C19" s="170"/>
      <c r="D19" s="162">
        <f>SUM(D20:D25)</f>
        <v>47439.9</v>
      </c>
      <c r="E19" s="162">
        <f t="shared" ref="E19:F19" si="3">SUM(E20:E25)</f>
        <v>43316.2</v>
      </c>
      <c r="F19" s="162">
        <f t="shared" si="3"/>
        <v>41352.639999999999</v>
      </c>
    </row>
    <row r="20" spans="1:6" ht="45" x14ac:dyDescent="0.2">
      <c r="A20" s="49" t="s">
        <v>395</v>
      </c>
      <c r="B20" s="24" t="s">
        <v>306</v>
      </c>
      <c r="C20" s="46" t="s">
        <v>13</v>
      </c>
      <c r="D20" s="45">
        <f>'приложение 5.1 '!I141</f>
        <v>655</v>
      </c>
      <c r="E20" s="45">
        <f>'приложение 5.1 '!J141</f>
        <v>305</v>
      </c>
      <c r="F20" s="45">
        <f>'приложение 5.1 '!K141</f>
        <v>305</v>
      </c>
    </row>
    <row r="21" spans="1:6" ht="30" x14ac:dyDescent="0.2">
      <c r="A21" s="49" t="s">
        <v>396</v>
      </c>
      <c r="B21" s="24" t="s">
        <v>308</v>
      </c>
      <c r="C21" s="46" t="s">
        <v>31</v>
      </c>
      <c r="D21" s="45">
        <f>'приложение 5.1 '!I150</f>
        <v>900</v>
      </c>
      <c r="E21" s="45">
        <f>'приложение 5.1 '!J150</f>
        <v>700</v>
      </c>
      <c r="F21" s="45">
        <f>'приложение 5.1 '!K150</f>
        <v>700</v>
      </c>
    </row>
    <row r="22" spans="1:6" ht="60" x14ac:dyDescent="0.2">
      <c r="A22" s="49" t="s">
        <v>309</v>
      </c>
      <c r="B22" s="47" t="s">
        <v>310</v>
      </c>
      <c r="C22" s="46" t="s">
        <v>397</v>
      </c>
      <c r="D22" s="45">
        <f>'приложение 5.1 '!I155</f>
        <v>31515.46</v>
      </c>
      <c r="E22" s="45">
        <f>'приложение 5.1 '!J155</f>
        <v>29836</v>
      </c>
      <c r="F22" s="45">
        <f>'приложение 5.1 '!K155</f>
        <v>27812.44</v>
      </c>
    </row>
    <row r="23" spans="1:6" ht="60" x14ac:dyDescent="0.2">
      <c r="A23" s="49" t="s">
        <v>311</v>
      </c>
      <c r="B23" s="24" t="s">
        <v>312</v>
      </c>
      <c r="C23" s="46" t="s">
        <v>155</v>
      </c>
      <c r="D23" s="85">
        <f>'приложение 5.1 '!I202</f>
        <v>13701.94</v>
      </c>
      <c r="E23" s="85">
        <f>'приложение 5.1 '!J202</f>
        <v>12165.2</v>
      </c>
      <c r="F23" s="85">
        <f>'приложение 5.1 '!K202</f>
        <v>12125.2</v>
      </c>
    </row>
    <row r="24" spans="1:6" ht="30" x14ac:dyDescent="0.25">
      <c r="A24" s="49" t="s">
        <v>313</v>
      </c>
      <c r="B24" s="48" t="s">
        <v>314</v>
      </c>
      <c r="C24" s="30" t="s">
        <v>16</v>
      </c>
      <c r="D24" s="85">
        <f>'приложение 5.1 '!I251</f>
        <v>657.5</v>
      </c>
      <c r="E24" s="85">
        <f>'приложение 5.1 '!J251</f>
        <v>300</v>
      </c>
      <c r="F24" s="85">
        <f>'приложение 5.1 '!K251</f>
        <v>400</v>
      </c>
    </row>
    <row r="25" spans="1:6" ht="78.75" x14ac:dyDescent="0.2">
      <c r="A25" s="49" t="s">
        <v>315</v>
      </c>
      <c r="B25" s="50" t="s">
        <v>316</v>
      </c>
      <c r="C25" s="51" t="s">
        <v>23</v>
      </c>
      <c r="D25" s="143">
        <f>'приложение 5.1 '!I262</f>
        <v>10</v>
      </c>
      <c r="E25" s="143">
        <f>'приложение 5.1 '!J262</f>
        <v>10</v>
      </c>
      <c r="F25" s="143">
        <f>'приложение 5.1 '!K262</f>
        <v>10</v>
      </c>
    </row>
  </sheetData>
  <mergeCells count="10">
    <mergeCell ref="G5:L6"/>
    <mergeCell ref="A6:F8"/>
    <mergeCell ref="A9:A10"/>
    <mergeCell ref="B9:B10"/>
    <mergeCell ref="C9:C10"/>
    <mergeCell ref="D9:F9"/>
    <mergeCell ref="E1:F1"/>
    <mergeCell ref="E2:F2"/>
    <mergeCell ref="E3:F3"/>
    <mergeCell ref="E4:F4"/>
  </mergeCells>
  <pageMargins left="1.1811023622047245" right="0.39370078740157483" top="0.39370078740157483" bottom="0.3937007874015748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3"/>
  <sheetViews>
    <sheetView topLeftCell="A49" workbookViewId="0">
      <selection activeCell="C8" sqref="C8"/>
    </sheetView>
  </sheetViews>
  <sheetFormatPr defaultColWidth="9.140625" defaultRowHeight="12.75" x14ac:dyDescent="0.2"/>
  <cols>
    <col min="1" max="1" width="25" style="178" customWidth="1"/>
    <col min="2" max="2" width="24.5703125" style="178" customWidth="1"/>
    <col min="3" max="3" width="14.85546875" style="178" customWidth="1"/>
    <col min="4" max="4" width="12.7109375" style="178" customWidth="1"/>
    <col min="5" max="5" width="15.7109375" style="178" customWidth="1"/>
    <col min="6" max="16384" width="9.140625" style="178"/>
  </cols>
  <sheetData>
    <row r="1" spans="1:5" ht="15" x14ac:dyDescent="0.25">
      <c r="A1" s="177"/>
      <c r="B1" s="177"/>
      <c r="C1" s="177"/>
      <c r="D1" s="1"/>
      <c r="E1" s="183" t="s">
        <v>86</v>
      </c>
    </row>
    <row r="2" spans="1:5" ht="15" x14ac:dyDescent="0.25">
      <c r="A2" s="177"/>
      <c r="B2" s="177"/>
      <c r="C2" s="177"/>
      <c r="D2" s="1"/>
      <c r="E2" s="183" t="s">
        <v>87</v>
      </c>
    </row>
    <row r="3" spans="1:5" ht="15" x14ac:dyDescent="0.25">
      <c r="A3" s="177"/>
      <c r="B3" s="177"/>
      <c r="C3" s="177"/>
      <c r="D3" s="1"/>
      <c r="E3" s="183" t="s">
        <v>88</v>
      </c>
    </row>
    <row r="4" spans="1:5" ht="15" x14ac:dyDescent="0.25">
      <c r="B4" s="177"/>
      <c r="C4" s="177"/>
      <c r="D4" s="1"/>
      <c r="E4" s="183" t="s">
        <v>455</v>
      </c>
    </row>
    <row r="5" spans="1:5" x14ac:dyDescent="0.2">
      <c r="B5" s="177"/>
      <c r="C5" s="177"/>
      <c r="D5" s="56"/>
      <c r="E5" s="177"/>
    </row>
    <row r="6" spans="1:5" x14ac:dyDescent="0.2">
      <c r="A6" s="284" t="s">
        <v>382</v>
      </c>
      <c r="B6" s="284"/>
      <c r="C6" s="284"/>
      <c r="D6" s="284"/>
      <c r="E6" s="285"/>
    </row>
    <row r="7" spans="1:5" x14ac:dyDescent="0.2">
      <c r="A7" s="286"/>
      <c r="B7" s="286"/>
      <c r="C7" s="286"/>
      <c r="D7" s="286"/>
      <c r="E7" s="287"/>
    </row>
    <row r="8" spans="1:5" ht="89.25" x14ac:dyDescent="0.2">
      <c r="A8" s="90" t="s">
        <v>36</v>
      </c>
      <c r="B8" s="90" t="s">
        <v>2</v>
      </c>
      <c r="C8" s="90" t="s">
        <v>37</v>
      </c>
      <c r="D8" s="90" t="s">
        <v>157</v>
      </c>
      <c r="E8" s="90" t="s">
        <v>158</v>
      </c>
    </row>
    <row r="9" spans="1:5" ht="25.5" x14ac:dyDescent="0.2">
      <c r="A9" s="91"/>
      <c r="B9" s="179" t="s">
        <v>38</v>
      </c>
      <c r="C9" s="92">
        <f>C10+C25</f>
        <v>32273340</v>
      </c>
      <c r="D9" s="92">
        <f>+D10+D25</f>
        <v>2874945.49</v>
      </c>
      <c r="E9" s="92">
        <f>+E10+E25</f>
        <v>35148285.490000002</v>
      </c>
    </row>
    <row r="10" spans="1:5" x14ac:dyDescent="0.2">
      <c r="A10" s="91"/>
      <c r="B10" s="179" t="s">
        <v>39</v>
      </c>
      <c r="C10" s="92">
        <f>C11+C13+C16+C18+C20</f>
        <v>31235615</v>
      </c>
      <c r="D10" s="92">
        <f>+D11+D13+D16+D18+D20</f>
        <v>2870786</v>
      </c>
      <c r="E10" s="92">
        <f>+E11+E13+E16+E18+E20</f>
        <v>34106401</v>
      </c>
    </row>
    <row r="11" spans="1:5" ht="25.5" x14ac:dyDescent="0.2">
      <c r="A11" s="95" t="s">
        <v>40</v>
      </c>
      <c r="B11" s="90" t="s">
        <v>41</v>
      </c>
      <c r="C11" s="92">
        <f>SUM(C12:C12)</f>
        <v>3745500</v>
      </c>
      <c r="D11" s="92">
        <f>SUM(D12:D12)</f>
        <v>1254500</v>
      </c>
      <c r="E11" s="92">
        <f>C11+D11</f>
        <v>5000000</v>
      </c>
    </row>
    <row r="12" spans="1:5" ht="174" customHeight="1" x14ac:dyDescent="0.2">
      <c r="A12" s="9" t="s">
        <v>91</v>
      </c>
      <c r="B12" s="9" t="s">
        <v>42</v>
      </c>
      <c r="C12" s="11">
        <v>3745500</v>
      </c>
      <c r="D12" s="11">
        <v>1254500</v>
      </c>
      <c r="E12" s="11">
        <f>C12+D12</f>
        <v>5000000</v>
      </c>
    </row>
    <row r="13" spans="1:5" ht="102" customHeight="1" x14ac:dyDescent="0.2">
      <c r="A13" s="95" t="s">
        <v>43</v>
      </c>
      <c r="B13" s="90" t="s">
        <v>44</v>
      </c>
      <c r="C13" s="92">
        <f>C14+C15</f>
        <v>3612015</v>
      </c>
      <c r="D13" s="92">
        <f>SUM(D14:D15)</f>
        <v>1387985</v>
      </c>
      <c r="E13" s="92">
        <f>C13+D13</f>
        <v>5000000</v>
      </c>
    </row>
    <row r="14" spans="1:5" ht="165.75" customHeight="1" x14ac:dyDescent="0.2">
      <c r="A14" s="9" t="s">
        <v>89</v>
      </c>
      <c r="B14" s="9" t="s">
        <v>156</v>
      </c>
      <c r="C14" s="54">
        <v>1775337</v>
      </c>
      <c r="D14" s="54">
        <v>694000</v>
      </c>
      <c r="E14" s="54">
        <f>C14+D14</f>
        <v>2469337</v>
      </c>
    </row>
    <row r="15" spans="1:5" ht="142.5" customHeight="1" x14ac:dyDescent="0.2">
      <c r="A15" s="9" t="s">
        <v>90</v>
      </c>
      <c r="B15" s="9" t="s">
        <v>45</v>
      </c>
      <c r="C15" s="54">
        <v>1836678</v>
      </c>
      <c r="D15" s="54">
        <v>693985</v>
      </c>
      <c r="E15" s="54">
        <f>C15+D15</f>
        <v>2530663</v>
      </c>
    </row>
    <row r="16" spans="1:5" ht="38.25" x14ac:dyDescent="0.2">
      <c r="A16" s="95" t="s">
        <v>46</v>
      </c>
      <c r="B16" s="90" t="s">
        <v>47</v>
      </c>
      <c r="C16" s="92">
        <f>C17</f>
        <v>248100</v>
      </c>
      <c r="D16" s="92">
        <f>+D17</f>
        <v>228301</v>
      </c>
      <c r="E16" s="92">
        <f>+E17</f>
        <v>476401</v>
      </c>
    </row>
    <row r="17" spans="1:5" ht="25.5" x14ac:dyDescent="0.2">
      <c r="A17" s="9" t="s">
        <v>48</v>
      </c>
      <c r="B17" s="9" t="s">
        <v>47</v>
      </c>
      <c r="C17" s="180">
        <v>248100</v>
      </c>
      <c r="D17" s="180">
        <v>228301</v>
      </c>
      <c r="E17" s="180">
        <f>C17+D17</f>
        <v>476401</v>
      </c>
    </row>
    <row r="18" spans="1:5" ht="25.5" x14ac:dyDescent="0.2">
      <c r="A18" s="95" t="s">
        <v>49</v>
      </c>
      <c r="B18" s="90" t="s">
        <v>50</v>
      </c>
      <c r="C18" s="92">
        <f>C19</f>
        <v>2025000</v>
      </c>
      <c r="D18" s="92">
        <f>+D19</f>
        <v>0</v>
      </c>
      <c r="E18" s="92">
        <f>C18+D18</f>
        <v>2025000</v>
      </c>
    </row>
    <row r="19" spans="1:5" ht="104.25" customHeight="1" x14ac:dyDescent="0.2">
      <c r="A19" s="9" t="s">
        <v>92</v>
      </c>
      <c r="B19" s="9" t="s">
        <v>51</v>
      </c>
      <c r="C19" s="11">
        <v>2025000</v>
      </c>
      <c r="D19" s="11"/>
      <c r="E19" s="11">
        <f>C19+D19</f>
        <v>2025000</v>
      </c>
    </row>
    <row r="20" spans="1:5" x14ac:dyDescent="0.2">
      <c r="A20" s="95" t="s">
        <v>52</v>
      </c>
      <c r="B20" s="90" t="s">
        <v>53</v>
      </c>
      <c r="C20" s="89">
        <f>C21+C23</f>
        <v>21605000</v>
      </c>
      <c r="D20" s="89">
        <f>+D21+D23</f>
        <v>0</v>
      </c>
      <c r="E20" s="89">
        <f>+E21+E23</f>
        <v>21605000</v>
      </c>
    </row>
    <row r="21" spans="1:5" ht="25.5" x14ac:dyDescent="0.2">
      <c r="A21" s="91" t="s">
        <v>54</v>
      </c>
      <c r="B21" s="91" t="s">
        <v>55</v>
      </c>
      <c r="C21" s="89">
        <f>C22</f>
        <v>15000000</v>
      </c>
      <c r="D21" s="89">
        <f>+D22</f>
        <v>0</v>
      </c>
      <c r="E21" s="89">
        <f>+E22</f>
        <v>15000000</v>
      </c>
    </row>
    <row r="22" spans="1:5" ht="63.75" x14ac:dyDescent="0.2">
      <c r="A22" s="9" t="s">
        <v>93</v>
      </c>
      <c r="B22" s="9" t="s">
        <v>56</v>
      </c>
      <c r="C22" s="13">
        <v>15000000</v>
      </c>
      <c r="D22" s="13"/>
      <c r="E22" s="13">
        <f>C22+D22</f>
        <v>15000000</v>
      </c>
    </row>
    <row r="23" spans="1:5" ht="25.5" x14ac:dyDescent="0.2">
      <c r="A23" s="91" t="s">
        <v>57</v>
      </c>
      <c r="B23" s="91" t="s">
        <v>58</v>
      </c>
      <c r="C23" s="89">
        <f>C24</f>
        <v>6605000</v>
      </c>
      <c r="D23" s="89">
        <f>+D24</f>
        <v>0</v>
      </c>
      <c r="E23" s="89">
        <f>C23+D23</f>
        <v>6605000</v>
      </c>
    </row>
    <row r="24" spans="1:5" ht="76.5" x14ac:dyDescent="0.2">
      <c r="A24" s="9" t="s">
        <v>94</v>
      </c>
      <c r="B24" s="9" t="s">
        <v>59</v>
      </c>
      <c r="C24" s="13">
        <v>6605000</v>
      </c>
      <c r="D24" s="13"/>
      <c r="E24" s="13">
        <f>C24+D24</f>
        <v>6605000</v>
      </c>
    </row>
    <row r="25" spans="1:5" x14ac:dyDescent="0.2">
      <c r="A25" s="91"/>
      <c r="B25" s="179" t="s">
        <v>60</v>
      </c>
      <c r="C25" s="92">
        <f>C26</f>
        <v>1037725</v>
      </c>
      <c r="D25" s="92">
        <f>+D26</f>
        <v>4159.49</v>
      </c>
      <c r="E25" s="92">
        <f>+E26</f>
        <v>1041884.49</v>
      </c>
    </row>
    <row r="26" spans="1:5" ht="89.25" x14ac:dyDescent="0.2">
      <c r="A26" s="95" t="s">
        <v>61</v>
      </c>
      <c r="B26" s="90" t="s">
        <v>62</v>
      </c>
      <c r="C26" s="92">
        <f>C27+C28</f>
        <v>1037725</v>
      </c>
      <c r="D26" s="92">
        <f>SUM(D27:D29)</f>
        <v>4159.49</v>
      </c>
      <c r="E26" s="92">
        <f t="shared" ref="E26:E33" si="0">C26+D26</f>
        <v>1041884.49</v>
      </c>
    </row>
    <row r="27" spans="1:5" ht="141.75" customHeight="1" x14ac:dyDescent="0.2">
      <c r="A27" s="14" t="s">
        <v>63</v>
      </c>
      <c r="B27" s="14" t="s">
        <v>64</v>
      </c>
      <c r="C27" s="15">
        <v>139495</v>
      </c>
      <c r="D27" s="15"/>
      <c r="E27" s="15">
        <f t="shared" si="0"/>
        <v>139495</v>
      </c>
    </row>
    <row r="28" spans="1:5" ht="157.5" customHeight="1" x14ac:dyDescent="0.2">
      <c r="A28" s="9" t="s">
        <v>65</v>
      </c>
      <c r="B28" s="9" t="s">
        <v>66</v>
      </c>
      <c r="C28" s="15">
        <v>898230</v>
      </c>
      <c r="D28" s="15"/>
      <c r="E28" s="15">
        <f t="shared" si="0"/>
        <v>898230</v>
      </c>
    </row>
    <row r="29" spans="1:5" ht="62.25" customHeight="1" x14ac:dyDescent="0.2">
      <c r="A29" s="9" t="s">
        <v>456</v>
      </c>
      <c r="B29" s="9" t="s">
        <v>457</v>
      </c>
      <c r="C29" s="15">
        <v>0</v>
      </c>
      <c r="D29" s="15">
        <v>4159.49</v>
      </c>
      <c r="E29" s="15">
        <f t="shared" si="0"/>
        <v>4159.49</v>
      </c>
    </row>
    <row r="30" spans="1:5" ht="25.5" x14ac:dyDescent="0.2">
      <c r="A30" s="95" t="s">
        <v>67</v>
      </c>
      <c r="B30" s="90" t="s">
        <v>68</v>
      </c>
      <c r="C30" s="92">
        <f>C31</f>
        <v>80781980.25</v>
      </c>
      <c r="D30" s="92">
        <f t="shared" ref="D30" si="1">D31</f>
        <v>1124844</v>
      </c>
      <c r="E30" s="92">
        <f t="shared" si="0"/>
        <v>81906824.25</v>
      </c>
    </row>
    <row r="31" spans="1:5" ht="76.5" x14ac:dyDescent="0.2">
      <c r="A31" s="95" t="s">
        <v>69</v>
      </c>
      <c r="B31" s="90" t="s">
        <v>70</v>
      </c>
      <c r="C31" s="92">
        <f>C32+C34+C44+C47</f>
        <v>80781980.25</v>
      </c>
      <c r="D31" s="92">
        <f>D32+D34+D44+D47+D33</f>
        <v>1124844</v>
      </c>
      <c r="E31" s="92">
        <f>C31+D31</f>
        <v>81906824.25</v>
      </c>
    </row>
    <row r="32" spans="1:5" ht="51" x14ac:dyDescent="0.2">
      <c r="A32" s="181" t="s">
        <v>71</v>
      </c>
      <c r="B32" s="181" t="s">
        <v>72</v>
      </c>
      <c r="C32" s="182">
        <v>26224200</v>
      </c>
      <c r="D32" s="182"/>
      <c r="E32" s="182">
        <f t="shared" si="0"/>
        <v>26224200</v>
      </c>
    </row>
    <row r="33" spans="1:5" ht="42" customHeight="1" x14ac:dyDescent="0.2">
      <c r="A33" s="82" t="s">
        <v>458</v>
      </c>
      <c r="B33" s="7" t="s">
        <v>459</v>
      </c>
      <c r="C33" s="182">
        <v>0</v>
      </c>
      <c r="D33" s="182">
        <v>361000</v>
      </c>
      <c r="E33" s="182">
        <f t="shared" si="0"/>
        <v>361000</v>
      </c>
    </row>
    <row r="34" spans="1:5" ht="51" x14ac:dyDescent="0.2">
      <c r="A34" s="95" t="s">
        <v>73</v>
      </c>
      <c r="B34" s="90" t="s">
        <v>74</v>
      </c>
      <c r="C34" s="92">
        <f>SUM(C35:C43)</f>
        <v>46062608.140000001</v>
      </c>
      <c r="D34" s="92">
        <f>SUM(D35:D43)</f>
        <v>652864</v>
      </c>
      <c r="E34" s="92">
        <f>C34+D34</f>
        <v>46715472.140000001</v>
      </c>
    </row>
    <row r="35" spans="1:5" ht="63.75" x14ac:dyDescent="0.2">
      <c r="A35" s="14" t="s">
        <v>191</v>
      </c>
      <c r="B35" s="14" t="s">
        <v>192</v>
      </c>
      <c r="C35" s="15">
        <v>8000000</v>
      </c>
      <c r="D35" s="15"/>
      <c r="E35" s="15">
        <f t="shared" ref="E35:E43" si="2">C35+D35</f>
        <v>8000000</v>
      </c>
    </row>
    <row r="36" spans="1:5" ht="38.25" x14ac:dyDescent="0.2">
      <c r="A36" s="9" t="s">
        <v>75</v>
      </c>
      <c r="B36" s="9" t="s">
        <v>460</v>
      </c>
      <c r="C36" s="5">
        <v>1644700</v>
      </c>
      <c r="D36" s="5">
        <v>153600</v>
      </c>
      <c r="E36" s="5">
        <f t="shared" si="2"/>
        <v>1798300</v>
      </c>
    </row>
    <row r="37" spans="1:5" ht="38.25" x14ac:dyDescent="0.2">
      <c r="A37" s="9" t="s">
        <v>75</v>
      </c>
      <c r="B37" s="9" t="s">
        <v>461</v>
      </c>
      <c r="C37" s="5">
        <v>621600</v>
      </c>
      <c r="D37" s="5"/>
      <c r="E37" s="5">
        <f t="shared" si="2"/>
        <v>621600</v>
      </c>
    </row>
    <row r="38" spans="1:5" ht="25.5" x14ac:dyDescent="0.2">
      <c r="A38" s="9" t="s">
        <v>75</v>
      </c>
      <c r="B38" s="9" t="s">
        <v>462</v>
      </c>
      <c r="C38" s="5">
        <v>1850000</v>
      </c>
      <c r="D38" s="5"/>
      <c r="E38" s="5">
        <f t="shared" si="2"/>
        <v>1850000</v>
      </c>
    </row>
    <row r="39" spans="1:5" ht="25.5" x14ac:dyDescent="0.2">
      <c r="A39" s="9" t="s">
        <v>75</v>
      </c>
      <c r="B39" s="9" t="s">
        <v>463</v>
      </c>
      <c r="C39" s="5">
        <v>1050400</v>
      </c>
      <c r="D39" s="5"/>
      <c r="E39" s="5">
        <f t="shared" si="2"/>
        <v>1050400</v>
      </c>
    </row>
    <row r="40" spans="1:5" ht="68.25" customHeight="1" x14ac:dyDescent="0.2">
      <c r="A40" s="176" t="s">
        <v>401</v>
      </c>
      <c r="B40" s="9" t="s">
        <v>402</v>
      </c>
      <c r="C40" s="5">
        <v>26520215.039999999</v>
      </c>
      <c r="D40" s="5">
        <v>499264</v>
      </c>
      <c r="E40" s="5">
        <f t="shared" si="2"/>
        <v>27019479.039999999</v>
      </c>
    </row>
    <row r="41" spans="1:5" ht="25.5" x14ac:dyDescent="0.2">
      <c r="A41" s="9" t="s">
        <v>75</v>
      </c>
      <c r="B41" s="9" t="s">
        <v>464</v>
      </c>
      <c r="C41" s="5">
        <v>50900</v>
      </c>
      <c r="D41" s="5"/>
      <c r="E41" s="5">
        <f t="shared" ref="E41" si="3">C41+D41</f>
        <v>50900</v>
      </c>
    </row>
    <row r="42" spans="1:5" ht="25.5" x14ac:dyDescent="0.2">
      <c r="A42" s="9" t="s">
        <v>75</v>
      </c>
      <c r="B42" s="9" t="s">
        <v>464</v>
      </c>
      <c r="C42" s="5">
        <v>5410993.0999999996</v>
      </c>
      <c r="D42" s="5"/>
      <c r="E42" s="5">
        <f t="shared" ref="E42" si="4">C42+D42</f>
        <v>5410993.0999999996</v>
      </c>
    </row>
    <row r="43" spans="1:5" ht="25.5" x14ac:dyDescent="0.2">
      <c r="A43" s="9" t="s">
        <v>75</v>
      </c>
      <c r="B43" s="9" t="s">
        <v>465</v>
      </c>
      <c r="C43" s="5">
        <v>913800</v>
      </c>
      <c r="D43" s="5"/>
      <c r="E43" s="5">
        <f t="shared" si="2"/>
        <v>913800</v>
      </c>
    </row>
    <row r="44" spans="1:5" ht="63.75" x14ac:dyDescent="0.2">
      <c r="A44" s="95" t="s">
        <v>76</v>
      </c>
      <c r="B44" s="90" t="s">
        <v>77</v>
      </c>
      <c r="C44" s="92">
        <f>C45+C46</f>
        <v>318120</v>
      </c>
      <c r="D44" s="92">
        <f>SUM(D45:D46)</f>
        <v>0</v>
      </c>
      <c r="E44" s="92">
        <f>SUM(E45:E46)</f>
        <v>318120</v>
      </c>
    </row>
    <row r="45" spans="1:5" ht="76.5" x14ac:dyDescent="0.2">
      <c r="A45" s="9" t="s">
        <v>78</v>
      </c>
      <c r="B45" s="9" t="s">
        <v>159</v>
      </c>
      <c r="C45" s="15">
        <v>3520</v>
      </c>
      <c r="D45" s="15"/>
      <c r="E45" s="15">
        <v>3520</v>
      </c>
    </row>
    <row r="46" spans="1:5" ht="112.5" customHeight="1" x14ac:dyDescent="0.2">
      <c r="A46" s="9" t="s">
        <v>80</v>
      </c>
      <c r="B46" s="9" t="s">
        <v>359</v>
      </c>
      <c r="C46" s="15">
        <v>314600</v>
      </c>
      <c r="D46" s="15"/>
      <c r="E46" s="15">
        <f>C46+D46</f>
        <v>314600</v>
      </c>
    </row>
    <row r="47" spans="1:5" ht="25.5" x14ac:dyDescent="0.2">
      <c r="A47" s="95" t="s">
        <v>82</v>
      </c>
      <c r="B47" s="90" t="s">
        <v>34</v>
      </c>
      <c r="C47" s="93">
        <f>SUM(C48+C49)</f>
        <v>8177052.1100000003</v>
      </c>
      <c r="D47" s="93">
        <f>SUM(D48:D49)</f>
        <v>110980</v>
      </c>
      <c r="E47" s="93">
        <f>C47+D47</f>
        <v>8288032.1100000003</v>
      </c>
    </row>
    <row r="48" spans="1:5" ht="51" x14ac:dyDescent="0.2">
      <c r="A48" s="14" t="s">
        <v>83</v>
      </c>
      <c r="B48" s="14" t="s">
        <v>366</v>
      </c>
      <c r="C48" s="136">
        <v>200000</v>
      </c>
      <c r="D48" s="136">
        <v>110980</v>
      </c>
      <c r="E48" s="136">
        <f>C48+D48</f>
        <v>310980</v>
      </c>
    </row>
    <row r="49" spans="1:5" ht="51" x14ac:dyDescent="0.2">
      <c r="A49" s="14" t="s">
        <v>83</v>
      </c>
      <c r="B49" s="14" t="s">
        <v>366</v>
      </c>
      <c r="C49" s="136">
        <v>7977052.1100000003</v>
      </c>
      <c r="D49" s="136"/>
      <c r="E49" s="136">
        <f>C49+D49</f>
        <v>7977052.1100000003</v>
      </c>
    </row>
    <row r="50" spans="1:5" x14ac:dyDescent="0.2">
      <c r="A50" s="91"/>
      <c r="B50" s="91" t="s">
        <v>85</v>
      </c>
      <c r="C50" s="92">
        <f>C9+C30</f>
        <v>113055320.25</v>
      </c>
      <c r="D50" s="92">
        <f>D9+D30</f>
        <v>3999789.49</v>
      </c>
      <c r="E50" s="92">
        <f>C50+D50</f>
        <v>117055109.73999999</v>
      </c>
    </row>
    <row r="53" spans="1:5" x14ac:dyDescent="0.2">
      <c r="C53" s="84"/>
    </row>
  </sheetData>
  <mergeCells count="1">
    <mergeCell ref="A6:E7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1"/>
  <sheetViews>
    <sheetView workbookViewId="0">
      <selection activeCell="H9" sqref="H9"/>
    </sheetView>
  </sheetViews>
  <sheetFormatPr defaultRowHeight="15" x14ac:dyDescent="0.25"/>
  <cols>
    <col min="1" max="1" width="23.85546875" style="1" customWidth="1"/>
    <col min="2" max="2" width="35" style="1" customWidth="1"/>
    <col min="3" max="3" width="13.85546875" style="57" customWidth="1"/>
    <col min="4" max="4" width="11.85546875" style="57" customWidth="1"/>
    <col min="5" max="5" width="16.85546875" style="57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62" t="s">
        <v>86</v>
      </c>
    </row>
    <row r="2" spans="1:5" x14ac:dyDescent="0.25">
      <c r="E2" s="62" t="s">
        <v>87</v>
      </c>
    </row>
    <row r="3" spans="1:5" x14ac:dyDescent="0.25">
      <c r="E3" s="62" t="s">
        <v>88</v>
      </c>
    </row>
    <row r="4" spans="1:5" x14ac:dyDescent="0.25">
      <c r="A4"/>
      <c r="E4" s="62" t="s">
        <v>469</v>
      </c>
    </row>
    <row r="5" spans="1:5" ht="15.6" customHeight="1" x14ac:dyDescent="0.25">
      <c r="A5" s="288" t="s">
        <v>181</v>
      </c>
      <c r="B5" s="288"/>
      <c r="C5" s="288"/>
      <c r="D5" s="288"/>
      <c r="E5" s="288"/>
    </row>
    <row r="6" spans="1:5" ht="9" customHeight="1" x14ac:dyDescent="0.25">
      <c r="A6" s="289"/>
      <c r="B6" s="289"/>
      <c r="C6" s="289"/>
      <c r="D6" s="289"/>
      <c r="E6" s="289"/>
    </row>
    <row r="7" spans="1:5" ht="15" hidden="1" customHeight="1" x14ac:dyDescent="0.25">
      <c r="A7" s="289"/>
      <c r="B7" s="289"/>
      <c r="C7" s="289"/>
      <c r="D7" s="289"/>
      <c r="E7" s="289"/>
    </row>
    <row r="8" spans="1:5" ht="87" customHeight="1" x14ac:dyDescent="0.25">
      <c r="A8" s="96" t="s">
        <v>36</v>
      </c>
      <c r="B8" s="96" t="s">
        <v>2</v>
      </c>
      <c r="C8" s="97" t="s">
        <v>182</v>
      </c>
      <c r="D8" s="97" t="s">
        <v>367</v>
      </c>
      <c r="E8" s="97" t="s">
        <v>183</v>
      </c>
    </row>
    <row r="9" spans="1:5" ht="60.75" x14ac:dyDescent="0.25">
      <c r="A9" s="98"/>
      <c r="B9" s="99" t="s">
        <v>38</v>
      </c>
      <c r="C9" s="100">
        <f>+C10+C25</f>
        <v>32443.605</v>
      </c>
      <c r="D9" s="100">
        <f>+D10+D25</f>
        <v>0</v>
      </c>
      <c r="E9" s="100">
        <f t="shared" ref="E9:E26" si="0">C9+D9</f>
        <v>32443.605</v>
      </c>
    </row>
    <row r="10" spans="1:5" ht="20.25" x14ac:dyDescent="0.25">
      <c r="A10" s="3"/>
      <c r="B10" s="4" t="s">
        <v>39</v>
      </c>
      <c r="C10" s="58">
        <f>+C11+C13+C16+C18+C20</f>
        <v>31405.88</v>
      </c>
      <c r="D10" s="58">
        <f>+D11+D13+D16+D18+D20</f>
        <v>0</v>
      </c>
      <c r="E10" s="58">
        <f t="shared" si="0"/>
        <v>31405.88</v>
      </c>
    </row>
    <row r="11" spans="1:5" x14ac:dyDescent="0.25">
      <c r="A11" s="17" t="s">
        <v>40</v>
      </c>
      <c r="B11" s="18" t="s">
        <v>41</v>
      </c>
      <c r="C11" s="59">
        <f>SUM(C12:C12)</f>
        <v>3895.01</v>
      </c>
      <c r="D11" s="59">
        <f>D12</f>
        <v>0</v>
      </c>
      <c r="E11" s="59">
        <f t="shared" si="0"/>
        <v>3895.01</v>
      </c>
    </row>
    <row r="12" spans="1:5" ht="102" x14ac:dyDescent="0.25">
      <c r="A12" s="9" t="s">
        <v>91</v>
      </c>
      <c r="B12" s="9" t="s">
        <v>42</v>
      </c>
      <c r="C12" s="11">
        <v>3895.01</v>
      </c>
      <c r="D12" s="11"/>
      <c r="E12" s="11">
        <f t="shared" si="0"/>
        <v>3895.01</v>
      </c>
    </row>
    <row r="13" spans="1:5" ht="63" x14ac:dyDescent="0.25">
      <c r="A13" s="16" t="s">
        <v>43</v>
      </c>
      <c r="B13" s="8" t="s">
        <v>44</v>
      </c>
      <c r="C13" s="58">
        <f>SUM(C14:C15)</f>
        <v>3622.8500000000004</v>
      </c>
      <c r="D13" s="58">
        <f>D14+D15</f>
        <v>0</v>
      </c>
      <c r="E13" s="58">
        <f t="shared" si="0"/>
        <v>3622.8500000000004</v>
      </c>
    </row>
    <row r="14" spans="1:5" ht="89.25" x14ac:dyDescent="0.25">
      <c r="A14" s="9" t="s">
        <v>89</v>
      </c>
      <c r="B14" s="9" t="s">
        <v>156</v>
      </c>
      <c r="C14" s="54">
        <v>1780.66</v>
      </c>
      <c r="D14" s="54"/>
      <c r="E14" s="54">
        <f t="shared" si="0"/>
        <v>1780.66</v>
      </c>
    </row>
    <row r="15" spans="1:5" ht="102" x14ac:dyDescent="0.25">
      <c r="A15" s="9" t="s">
        <v>90</v>
      </c>
      <c r="B15" s="9" t="s">
        <v>45</v>
      </c>
      <c r="C15" s="54">
        <v>1842.19</v>
      </c>
      <c r="D15" s="54"/>
      <c r="E15" s="54">
        <f t="shared" si="0"/>
        <v>1842.19</v>
      </c>
    </row>
    <row r="16" spans="1:5" ht="26.25" customHeight="1" x14ac:dyDescent="0.25">
      <c r="A16" s="16" t="s">
        <v>46</v>
      </c>
      <c r="B16" s="2" t="s">
        <v>47</v>
      </c>
      <c r="C16" s="58">
        <f>+C17</f>
        <v>258.02</v>
      </c>
      <c r="D16" s="58">
        <f>D17</f>
        <v>0</v>
      </c>
      <c r="E16" s="58">
        <f t="shared" si="0"/>
        <v>258.02</v>
      </c>
    </row>
    <row r="17" spans="1:5" ht="15.75" customHeight="1" x14ac:dyDescent="0.25">
      <c r="A17" s="9" t="s">
        <v>48</v>
      </c>
      <c r="B17" s="9" t="s">
        <v>47</v>
      </c>
      <c r="C17" s="10">
        <v>258.02</v>
      </c>
      <c r="D17" s="10"/>
      <c r="E17" s="10">
        <f t="shared" si="0"/>
        <v>258.02</v>
      </c>
    </row>
    <row r="18" spans="1:5" ht="31.5" x14ac:dyDescent="0.25">
      <c r="A18" s="16" t="s">
        <v>49</v>
      </c>
      <c r="B18" s="8" t="s">
        <v>50</v>
      </c>
      <c r="C18" s="58">
        <f>+C19</f>
        <v>2025</v>
      </c>
      <c r="D18" s="58">
        <f>D19</f>
        <v>0</v>
      </c>
      <c r="E18" s="58">
        <f t="shared" si="0"/>
        <v>2025</v>
      </c>
    </row>
    <row r="19" spans="1:5" ht="63.75" x14ac:dyDescent="0.25">
      <c r="A19" s="9" t="s">
        <v>92</v>
      </c>
      <c r="B19" s="9" t="s">
        <v>51</v>
      </c>
      <c r="C19" s="11">
        <v>2025</v>
      </c>
      <c r="D19" s="11"/>
      <c r="E19" s="11">
        <f t="shared" si="0"/>
        <v>2025</v>
      </c>
    </row>
    <row r="20" spans="1:5" ht="25.5" x14ac:dyDescent="0.25">
      <c r="A20" s="7" t="s">
        <v>52</v>
      </c>
      <c r="B20" s="8" t="s">
        <v>53</v>
      </c>
      <c r="C20" s="12">
        <f>+C21+C23</f>
        <v>21605</v>
      </c>
      <c r="D20" s="12">
        <f>+D21+D23</f>
        <v>0</v>
      </c>
      <c r="E20" s="12">
        <f t="shared" si="0"/>
        <v>21605</v>
      </c>
    </row>
    <row r="21" spans="1:5" x14ac:dyDescent="0.25">
      <c r="A21" s="9" t="s">
        <v>54</v>
      </c>
      <c r="B21" s="9" t="s">
        <v>55</v>
      </c>
      <c r="C21" s="12">
        <f>+C22</f>
        <v>15000</v>
      </c>
      <c r="D21" s="12">
        <f>D22</f>
        <v>0</v>
      </c>
      <c r="E21" s="12">
        <f t="shared" si="0"/>
        <v>15000</v>
      </c>
    </row>
    <row r="22" spans="1:5" ht="51" x14ac:dyDescent="0.25">
      <c r="A22" s="9" t="s">
        <v>93</v>
      </c>
      <c r="B22" s="9" t="s">
        <v>56</v>
      </c>
      <c r="C22" s="13">
        <v>15000</v>
      </c>
      <c r="D22" s="13"/>
      <c r="E22" s="13">
        <f t="shared" si="0"/>
        <v>15000</v>
      </c>
    </row>
    <row r="23" spans="1:5" x14ac:dyDescent="0.25">
      <c r="A23" s="9" t="s">
        <v>57</v>
      </c>
      <c r="B23" s="9" t="s">
        <v>58</v>
      </c>
      <c r="C23" s="12">
        <f>+C24</f>
        <v>6605</v>
      </c>
      <c r="D23" s="12">
        <f>D24</f>
        <v>0</v>
      </c>
      <c r="E23" s="12">
        <f t="shared" si="0"/>
        <v>6605</v>
      </c>
    </row>
    <row r="24" spans="1:5" ht="51" x14ac:dyDescent="0.25">
      <c r="A24" s="9" t="s">
        <v>94</v>
      </c>
      <c r="B24" s="9" t="s">
        <v>59</v>
      </c>
      <c r="C24" s="13">
        <v>6605</v>
      </c>
      <c r="D24" s="13"/>
      <c r="E24" s="13">
        <f t="shared" si="0"/>
        <v>6605</v>
      </c>
    </row>
    <row r="25" spans="1:5" ht="20.25" x14ac:dyDescent="0.25">
      <c r="A25" s="9"/>
      <c r="B25" s="4" t="s">
        <v>60</v>
      </c>
      <c r="C25" s="58">
        <f>+C26</f>
        <v>1037.7249999999999</v>
      </c>
      <c r="D25" s="58">
        <f>+D26</f>
        <v>0</v>
      </c>
      <c r="E25" s="58">
        <f t="shared" si="0"/>
        <v>1037.7249999999999</v>
      </c>
    </row>
    <row r="26" spans="1:5" ht="63.75" x14ac:dyDescent="0.25">
      <c r="A26" s="7" t="s">
        <v>61</v>
      </c>
      <c r="B26" s="2" t="s">
        <v>62</v>
      </c>
      <c r="C26" s="58">
        <f>SUM(C27:C28)</f>
        <v>1037.7249999999999</v>
      </c>
      <c r="D26" s="58">
        <f>SUM(D27:D28)</f>
        <v>0</v>
      </c>
      <c r="E26" s="58">
        <f t="shared" si="0"/>
        <v>1037.7249999999999</v>
      </c>
    </row>
    <row r="27" spans="1:5" ht="89.25" x14ac:dyDescent="0.25">
      <c r="A27" s="14" t="s">
        <v>63</v>
      </c>
      <c r="B27" s="14" t="s">
        <v>64</v>
      </c>
      <c r="C27" s="60">
        <v>139.495</v>
      </c>
      <c r="D27" s="60"/>
      <c r="E27" s="54">
        <f t="shared" ref="E27:E28" si="1">C27+D27</f>
        <v>139.495</v>
      </c>
    </row>
    <row r="28" spans="1:5" ht="102" x14ac:dyDescent="0.25">
      <c r="A28" s="9" t="s">
        <v>65</v>
      </c>
      <c r="B28" s="9" t="s">
        <v>66</v>
      </c>
      <c r="C28" s="60">
        <v>898.23</v>
      </c>
      <c r="D28" s="60"/>
      <c r="E28" s="54">
        <f t="shared" si="1"/>
        <v>898.23</v>
      </c>
    </row>
    <row r="29" spans="1:5" x14ac:dyDescent="0.25">
      <c r="A29" s="101" t="s">
        <v>67</v>
      </c>
      <c r="B29" s="96" t="s">
        <v>68</v>
      </c>
      <c r="C29" s="100">
        <f>+C30</f>
        <v>29712.12</v>
      </c>
      <c r="D29" s="100">
        <f>+D30</f>
        <v>495.8</v>
      </c>
      <c r="E29" s="100">
        <f>C29+D29</f>
        <v>30207.919999999998</v>
      </c>
    </row>
    <row r="30" spans="1:5" ht="51.75" thickBot="1" x14ac:dyDescent="0.3">
      <c r="A30" s="102" t="s">
        <v>69</v>
      </c>
      <c r="B30" s="103" t="s">
        <v>70</v>
      </c>
      <c r="C30" s="104">
        <f>+C31+C32+C35+C38</f>
        <v>29712.12</v>
      </c>
      <c r="D30" s="104">
        <f>+D31+D32+D35+D38</f>
        <v>495.8</v>
      </c>
      <c r="E30" s="104">
        <f>C30+D30</f>
        <v>30207.919999999998</v>
      </c>
    </row>
    <row r="31" spans="1:5" ht="51.75" customHeight="1" thickBot="1" x14ac:dyDescent="0.3">
      <c r="A31" s="72" t="s">
        <v>71</v>
      </c>
      <c r="B31" s="73" t="s">
        <v>72</v>
      </c>
      <c r="C31" s="74">
        <v>27150.400000000001</v>
      </c>
      <c r="D31" s="74"/>
      <c r="E31" s="75">
        <f>C31+D31</f>
        <v>27150.400000000001</v>
      </c>
    </row>
    <row r="32" spans="1:5" ht="39" thickBot="1" x14ac:dyDescent="0.3">
      <c r="A32" s="64" t="s">
        <v>73</v>
      </c>
      <c r="B32" s="65" t="s">
        <v>74</v>
      </c>
      <c r="C32" s="66">
        <f>SUM(C33:C34)</f>
        <v>2248.3000000000002</v>
      </c>
      <c r="D32" s="66">
        <f>SUM(D33:D34)</f>
        <v>77.2</v>
      </c>
      <c r="E32" s="152">
        <f>C32+D32</f>
        <v>2325.5</v>
      </c>
    </row>
    <row r="33" spans="1:5" ht="25.5" x14ac:dyDescent="0.25">
      <c r="A33" s="67" t="s">
        <v>75</v>
      </c>
      <c r="B33" s="9" t="s">
        <v>370</v>
      </c>
      <c r="C33" s="54">
        <v>1567.5</v>
      </c>
      <c r="D33" s="54">
        <v>77.2</v>
      </c>
      <c r="E33" s="154">
        <f>C33+D33</f>
        <v>1644.7</v>
      </c>
    </row>
    <row r="34" spans="1:5" ht="26.25" thickBot="1" x14ac:dyDescent="0.3">
      <c r="A34" s="69" t="s">
        <v>75</v>
      </c>
      <c r="B34" s="70" t="s">
        <v>186</v>
      </c>
      <c r="C34" s="71">
        <v>680.8</v>
      </c>
      <c r="D34" s="71"/>
      <c r="E34" s="153">
        <f t="shared" ref="E34" si="2">C34+D34</f>
        <v>680.8</v>
      </c>
    </row>
    <row r="35" spans="1:5" ht="46.5" customHeight="1" x14ac:dyDescent="0.25">
      <c r="A35" s="109" t="s">
        <v>76</v>
      </c>
      <c r="B35" s="110" t="s">
        <v>77</v>
      </c>
      <c r="C35" s="113">
        <f>SUM(C36:C37)</f>
        <v>313.41999999999996</v>
      </c>
      <c r="D35" s="113">
        <f>SUM(D36:D37)</f>
        <v>18.600000000000001</v>
      </c>
      <c r="E35" s="114">
        <f t="shared" ref="E35:E39" si="3">C35+D35</f>
        <v>332.02</v>
      </c>
    </row>
    <row r="36" spans="1:5" ht="46.5" customHeight="1" x14ac:dyDescent="0.25">
      <c r="A36" s="68" t="s">
        <v>78</v>
      </c>
      <c r="B36" s="9" t="s">
        <v>79</v>
      </c>
      <c r="C36" s="60">
        <v>3.52</v>
      </c>
      <c r="D36" s="60"/>
      <c r="E36" s="76">
        <f t="shared" si="3"/>
        <v>3.52</v>
      </c>
    </row>
    <row r="37" spans="1:5" ht="50.25" customHeight="1" thickBot="1" x14ac:dyDescent="0.3">
      <c r="A37" s="69" t="s">
        <v>80</v>
      </c>
      <c r="B37" s="70" t="s">
        <v>81</v>
      </c>
      <c r="C37" s="77">
        <v>309.89999999999998</v>
      </c>
      <c r="D37" s="77">
        <v>18.600000000000001</v>
      </c>
      <c r="E37" s="76">
        <f t="shared" si="3"/>
        <v>328.5</v>
      </c>
    </row>
    <row r="38" spans="1:5" ht="23.25" customHeight="1" x14ac:dyDescent="0.25">
      <c r="A38" s="109" t="s">
        <v>82</v>
      </c>
      <c r="B38" s="110" t="s">
        <v>34</v>
      </c>
      <c r="C38" s="111">
        <f>C39</f>
        <v>0</v>
      </c>
      <c r="D38" s="111">
        <f>D39</f>
        <v>400</v>
      </c>
      <c r="E38" s="112">
        <f t="shared" si="3"/>
        <v>400</v>
      </c>
    </row>
    <row r="39" spans="1:5" ht="39" thickBot="1" x14ac:dyDescent="0.3">
      <c r="A39" s="69" t="s">
        <v>83</v>
      </c>
      <c r="B39" s="70" t="s">
        <v>84</v>
      </c>
      <c r="C39" s="71">
        <v>0</v>
      </c>
      <c r="D39" s="71">
        <v>400</v>
      </c>
      <c r="E39" s="78">
        <f t="shared" si="3"/>
        <v>400</v>
      </c>
    </row>
    <row r="40" spans="1:5" ht="19.5" thickBot="1" x14ac:dyDescent="0.3">
      <c r="A40" s="105"/>
      <c r="B40" s="106" t="s">
        <v>85</v>
      </c>
      <c r="C40" s="107">
        <f>+C29+C9</f>
        <v>62155.724999999999</v>
      </c>
      <c r="D40" s="107">
        <f>+D29+D9</f>
        <v>495.8</v>
      </c>
      <c r="E40" s="108">
        <f>C40+D40</f>
        <v>62651.525000000001</v>
      </c>
    </row>
    <row r="41" spans="1:5" ht="14.25" customHeight="1" x14ac:dyDescent="0.25"/>
  </sheetData>
  <mergeCells count="1">
    <mergeCell ref="A5:E7"/>
  </mergeCells>
  <pageMargins left="0.98425196850393704" right="0.39370078740157483" top="0.39370078740157483" bottom="0.39370078740157483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1"/>
  <sheetViews>
    <sheetView workbookViewId="0">
      <selection activeCell="B8" sqref="B8"/>
    </sheetView>
  </sheetViews>
  <sheetFormatPr defaultRowHeight="15" x14ac:dyDescent="0.25"/>
  <cols>
    <col min="1" max="1" width="24.7109375" style="1" customWidth="1"/>
    <col min="2" max="2" width="35" style="1" customWidth="1"/>
    <col min="3" max="3" width="13.5703125" style="57" customWidth="1"/>
    <col min="4" max="4" width="14.28515625" style="57" customWidth="1"/>
    <col min="5" max="5" width="17.42578125" style="57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62" t="s">
        <v>86</v>
      </c>
    </row>
    <row r="2" spans="1:5" x14ac:dyDescent="0.25">
      <c r="E2" s="62" t="s">
        <v>87</v>
      </c>
    </row>
    <row r="3" spans="1:5" x14ac:dyDescent="0.25">
      <c r="E3" s="62" t="s">
        <v>88</v>
      </c>
    </row>
    <row r="4" spans="1:5" x14ac:dyDescent="0.25">
      <c r="A4"/>
      <c r="E4" s="62" t="s">
        <v>468</v>
      </c>
    </row>
    <row r="5" spans="1:5" x14ac:dyDescent="0.25">
      <c r="A5"/>
      <c r="C5" s="63"/>
      <c r="D5" s="63"/>
    </row>
    <row r="6" spans="1:5" ht="15.6" customHeight="1" x14ac:dyDescent="0.25">
      <c r="A6" s="288" t="s">
        <v>181</v>
      </c>
      <c r="B6" s="288"/>
      <c r="C6" s="288"/>
      <c r="D6" s="288"/>
      <c r="E6" s="288"/>
    </row>
    <row r="7" spans="1:5" ht="15.6" customHeight="1" x14ac:dyDescent="0.25">
      <c r="A7" s="289"/>
      <c r="B7" s="289"/>
      <c r="C7" s="289"/>
      <c r="D7" s="289"/>
      <c r="E7" s="289"/>
    </row>
    <row r="8" spans="1:5" ht="87" customHeight="1" x14ac:dyDescent="0.25">
      <c r="A8" s="96" t="s">
        <v>36</v>
      </c>
      <c r="B8" s="96" t="s">
        <v>2</v>
      </c>
      <c r="C8" s="97" t="s">
        <v>182</v>
      </c>
      <c r="D8" s="97" t="s">
        <v>367</v>
      </c>
      <c r="E8" s="97" t="s">
        <v>183</v>
      </c>
    </row>
    <row r="9" spans="1:5" ht="60.75" x14ac:dyDescent="0.25">
      <c r="A9" s="98"/>
      <c r="B9" s="99" t="s">
        <v>38</v>
      </c>
      <c r="C9" s="100">
        <f>C10+C25</f>
        <v>32443611</v>
      </c>
      <c r="D9" s="100">
        <f>+D10+D25</f>
        <v>0</v>
      </c>
      <c r="E9" s="100">
        <f t="shared" ref="E9:E28" si="0">C9+D9</f>
        <v>32443611</v>
      </c>
    </row>
    <row r="10" spans="1:5" ht="20.25" x14ac:dyDescent="0.25">
      <c r="A10" s="3"/>
      <c r="B10" s="4" t="s">
        <v>39</v>
      </c>
      <c r="C10" s="58">
        <f>C11+C13+C16+C18+C20</f>
        <v>31405886</v>
      </c>
      <c r="D10" s="58">
        <f>+D11+D13+D16+D18+D20</f>
        <v>0</v>
      </c>
      <c r="E10" s="58">
        <f t="shared" si="0"/>
        <v>31405886</v>
      </c>
    </row>
    <row r="11" spans="1:5" x14ac:dyDescent="0.25">
      <c r="A11" s="17" t="s">
        <v>40</v>
      </c>
      <c r="B11" s="18" t="s">
        <v>41</v>
      </c>
      <c r="C11" s="59">
        <f>C12</f>
        <v>3895008</v>
      </c>
      <c r="D11" s="59">
        <f>D12</f>
        <v>0</v>
      </c>
      <c r="E11" s="59">
        <f t="shared" si="0"/>
        <v>3895008</v>
      </c>
    </row>
    <row r="12" spans="1:5" ht="102" x14ac:dyDescent="0.25">
      <c r="A12" s="9" t="s">
        <v>91</v>
      </c>
      <c r="B12" s="9" t="s">
        <v>42</v>
      </c>
      <c r="C12" s="11">
        <v>3895008</v>
      </c>
      <c r="D12" s="11"/>
      <c r="E12" s="11">
        <f t="shared" si="0"/>
        <v>3895008</v>
      </c>
    </row>
    <row r="13" spans="1:5" ht="63" x14ac:dyDescent="0.25">
      <c r="A13" s="101" t="s">
        <v>43</v>
      </c>
      <c r="B13" s="115" t="s">
        <v>44</v>
      </c>
      <c r="C13" s="100">
        <f>SUM(C14:C15)</f>
        <v>3622854</v>
      </c>
      <c r="D13" s="100">
        <f>D14+D15</f>
        <v>0</v>
      </c>
      <c r="E13" s="100">
        <f t="shared" si="0"/>
        <v>3622854</v>
      </c>
    </row>
    <row r="14" spans="1:5" ht="89.25" x14ac:dyDescent="0.25">
      <c r="A14" s="9" t="s">
        <v>89</v>
      </c>
      <c r="B14" s="9" t="s">
        <v>156</v>
      </c>
      <c r="C14" s="54">
        <v>1780666</v>
      </c>
      <c r="D14" s="54"/>
      <c r="E14" s="54">
        <f t="shared" si="0"/>
        <v>1780666</v>
      </c>
    </row>
    <row r="15" spans="1:5" ht="102" x14ac:dyDescent="0.25">
      <c r="A15" s="9" t="s">
        <v>90</v>
      </c>
      <c r="B15" s="9" t="s">
        <v>45</v>
      </c>
      <c r="C15" s="54">
        <v>1842188</v>
      </c>
      <c r="D15" s="54"/>
      <c r="E15" s="54">
        <f t="shared" si="0"/>
        <v>1842188</v>
      </c>
    </row>
    <row r="16" spans="1:5" ht="26.25" customHeight="1" x14ac:dyDescent="0.25">
      <c r="A16" s="101" t="s">
        <v>46</v>
      </c>
      <c r="B16" s="96" t="s">
        <v>47</v>
      </c>
      <c r="C16" s="100">
        <f>C17</f>
        <v>258024</v>
      </c>
      <c r="D16" s="100">
        <f>D17</f>
        <v>0</v>
      </c>
      <c r="E16" s="100">
        <f t="shared" si="0"/>
        <v>258024</v>
      </c>
    </row>
    <row r="17" spans="1:5" ht="15.75" customHeight="1" x14ac:dyDescent="0.25">
      <c r="A17" s="9" t="s">
        <v>48</v>
      </c>
      <c r="B17" s="9" t="s">
        <v>47</v>
      </c>
      <c r="C17" s="10">
        <v>258024</v>
      </c>
      <c r="D17" s="10"/>
      <c r="E17" s="10">
        <f t="shared" si="0"/>
        <v>258024</v>
      </c>
    </row>
    <row r="18" spans="1:5" ht="31.5" x14ac:dyDescent="0.25">
      <c r="A18" s="101" t="s">
        <v>49</v>
      </c>
      <c r="B18" s="115" t="s">
        <v>50</v>
      </c>
      <c r="C18" s="100">
        <f>C19</f>
        <v>2025000</v>
      </c>
      <c r="D18" s="100">
        <f>D19</f>
        <v>0</v>
      </c>
      <c r="E18" s="100">
        <f t="shared" si="0"/>
        <v>2025000</v>
      </c>
    </row>
    <row r="19" spans="1:5" ht="63.75" x14ac:dyDescent="0.25">
      <c r="A19" s="9" t="s">
        <v>92</v>
      </c>
      <c r="B19" s="9" t="s">
        <v>51</v>
      </c>
      <c r="C19" s="11">
        <v>2025000</v>
      </c>
      <c r="D19" s="11"/>
      <c r="E19" s="11">
        <f t="shared" si="0"/>
        <v>2025000</v>
      </c>
    </row>
    <row r="20" spans="1:5" ht="15.75" x14ac:dyDescent="0.25">
      <c r="A20" s="116" t="s">
        <v>52</v>
      </c>
      <c r="B20" s="115" t="s">
        <v>53</v>
      </c>
      <c r="C20" s="100">
        <f>C21+C23</f>
        <v>21605000</v>
      </c>
      <c r="D20" s="100">
        <f>+D21+D23</f>
        <v>0</v>
      </c>
      <c r="E20" s="100">
        <f t="shared" si="0"/>
        <v>21605000</v>
      </c>
    </row>
    <row r="21" spans="1:5" x14ac:dyDescent="0.25">
      <c r="A21" s="9" t="s">
        <v>54</v>
      </c>
      <c r="B21" s="9" t="s">
        <v>55</v>
      </c>
      <c r="C21" s="12">
        <f>C22</f>
        <v>15000000</v>
      </c>
      <c r="D21" s="12">
        <f>D22</f>
        <v>0</v>
      </c>
      <c r="E21" s="12">
        <f t="shared" si="0"/>
        <v>15000000</v>
      </c>
    </row>
    <row r="22" spans="1:5" ht="51" x14ac:dyDescent="0.25">
      <c r="A22" s="9" t="s">
        <v>93</v>
      </c>
      <c r="B22" s="9" t="s">
        <v>56</v>
      </c>
      <c r="C22" s="13">
        <v>15000000</v>
      </c>
      <c r="D22" s="13"/>
      <c r="E22" s="13">
        <f t="shared" si="0"/>
        <v>15000000</v>
      </c>
    </row>
    <row r="23" spans="1:5" x14ac:dyDescent="0.25">
      <c r="A23" s="9" t="s">
        <v>57</v>
      </c>
      <c r="B23" s="9" t="s">
        <v>58</v>
      </c>
      <c r="C23" s="12">
        <f>C24</f>
        <v>6605000</v>
      </c>
      <c r="D23" s="12">
        <f>D24</f>
        <v>0</v>
      </c>
      <c r="E23" s="12">
        <f t="shared" si="0"/>
        <v>6605000</v>
      </c>
    </row>
    <row r="24" spans="1:5" ht="51" x14ac:dyDescent="0.25">
      <c r="A24" s="9" t="s">
        <v>94</v>
      </c>
      <c r="B24" s="9" t="s">
        <v>59</v>
      </c>
      <c r="C24" s="13">
        <v>6605000</v>
      </c>
      <c r="D24" s="13"/>
      <c r="E24" s="13">
        <f t="shared" si="0"/>
        <v>6605000</v>
      </c>
    </row>
    <row r="25" spans="1:5" ht="20.25" x14ac:dyDescent="0.25">
      <c r="A25" s="117"/>
      <c r="B25" s="99" t="s">
        <v>60</v>
      </c>
      <c r="C25" s="100">
        <v>1037725</v>
      </c>
      <c r="D25" s="100">
        <f>+D26</f>
        <v>0</v>
      </c>
      <c r="E25" s="100">
        <f t="shared" si="0"/>
        <v>1037725</v>
      </c>
    </row>
    <row r="26" spans="1:5" ht="63.75" x14ac:dyDescent="0.25">
      <c r="A26" s="116" t="s">
        <v>61</v>
      </c>
      <c r="B26" s="96" t="s">
        <v>62</v>
      </c>
      <c r="C26" s="100">
        <f>C27+C28</f>
        <v>1037725</v>
      </c>
      <c r="D26" s="100">
        <f>SUM(D27:D28)</f>
        <v>0</v>
      </c>
      <c r="E26" s="100">
        <f t="shared" si="0"/>
        <v>1037725</v>
      </c>
    </row>
    <row r="27" spans="1:5" ht="89.25" x14ac:dyDescent="0.25">
      <c r="A27" s="14" t="s">
        <v>63</v>
      </c>
      <c r="B27" s="14" t="s">
        <v>64</v>
      </c>
      <c r="C27" s="60">
        <v>139495</v>
      </c>
      <c r="D27" s="60"/>
      <c r="E27" s="54">
        <f t="shared" si="0"/>
        <v>139495</v>
      </c>
    </row>
    <row r="28" spans="1:5" ht="102" x14ac:dyDescent="0.25">
      <c r="A28" s="9" t="s">
        <v>65</v>
      </c>
      <c r="B28" s="9" t="s">
        <v>66</v>
      </c>
      <c r="C28" s="60">
        <v>898230</v>
      </c>
      <c r="D28" s="60"/>
      <c r="E28" s="54">
        <f t="shared" si="0"/>
        <v>898230</v>
      </c>
    </row>
    <row r="29" spans="1:5" x14ac:dyDescent="0.25">
      <c r="A29" s="101" t="s">
        <v>67</v>
      </c>
      <c r="B29" s="96" t="s">
        <v>68</v>
      </c>
      <c r="C29" s="100">
        <f>C30</f>
        <v>30207920</v>
      </c>
      <c r="D29" s="100">
        <f>+D30</f>
        <v>0</v>
      </c>
      <c r="E29" s="100">
        <f t="shared" ref="E29:E32" si="1">C29+D29</f>
        <v>30207920</v>
      </c>
    </row>
    <row r="30" spans="1:5" ht="51" x14ac:dyDescent="0.25">
      <c r="A30" s="101" t="s">
        <v>69</v>
      </c>
      <c r="B30" s="96" t="s">
        <v>70</v>
      </c>
      <c r="C30" s="100">
        <f>C31+C32+C35+C38</f>
        <v>30207920</v>
      </c>
      <c r="D30" s="100">
        <f>+D31+D32+D35+D38</f>
        <v>0</v>
      </c>
      <c r="E30" s="100">
        <f t="shared" si="1"/>
        <v>30207920</v>
      </c>
    </row>
    <row r="31" spans="1:5" ht="51.75" customHeight="1" x14ac:dyDescent="0.25">
      <c r="A31" s="101" t="s">
        <v>71</v>
      </c>
      <c r="B31" s="96" t="s">
        <v>72</v>
      </c>
      <c r="C31" s="100">
        <v>27150400</v>
      </c>
      <c r="D31" s="100"/>
      <c r="E31" s="100">
        <f t="shared" si="1"/>
        <v>27150400</v>
      </c>
    </row>
    <row r="32" spans="1:5" ht="38.25" x14ac:dyDescent="0.25">
      <c r="A32" s="101" t="s">
        <v>73</v>
      </c>
      <c r="B32" s="96" t="s">
        <v>74</v>
      </c>
      <c r="C32" s="100">
        <f>SUM(C33:C34)</f>
        <v>2325500</v>
      </c>
      <c r="D32" s="100">
        <f>SUM(D33:D34)</f>
        <v>0</v>
      </c>
      <c r="E32" s="100">
        <f t="shared" si="1"/>
        <v>2325500</v>
      </c>
    </row>
    <row r="33" spans="1:5" s="19" customFormat="1" ht="25.5" x14ac:dyDescent="0.2">
      <c r="A33" s="279" t="s">
        <v>75</v>
      </c>
      <c r="B33" s="9" t="s">
        <v>371</v>
      </c>
      <c r="C33" s="61">
        <v>1644700</v>
      </c>
      <c r="D33" s="61"/>
      <c r="E33" s="61">
        <f>C33+D33</f>
        <v>1644700</v>
      </c>
    </row>
    <row r="34" spans="1:5" ht="25.5" x14ac:dyDescent="0.25">
      <c r="A34" s="9" t="s">
        <v>75</v>
      </c>
      <c r="B34" s="9" t="s">
        <v>186</v>
      </c>
      <c r="C34" s="54">
        <v>680800</v>
      </c>
      <c r="D34" s="54"/>
      <c r="E34" s="61">
        <f t="shared" ref="E34:E39" si="2">C34+D34</f>
        <v>680800</v>
      </c>
    </row>
    <row r="35" spans="1:5" ht="46.5" customHeight="1" x14ac:dyDescent="0.25">
      <c r="A35" s="101" t="s">
        <v>76</v>
      </c>
      <c r="B35" s="96" t="s">
        <v>77</v>
      </c>
      <c r="C35" s="100">
        <f>C36+C37</f>
        <v>332020</v>
      </c>
      <c r="D35" s="100">
        <f t="shared" ref="D35:E35" si="3">D36+D37</f>
        <v>0</v>
      </c>
      <c r="E35" s="100">
        <f t="shared" si="3"/>
        <v>332020</v>
      </c>
    </row>
    <row r="36" spans="1:5" ht="54" customHeight="1" x14ac:dyDescent="0.25">
      <c r="A36" s="9" t="s">
        <v>78</v>
      </c>
      <c r="B36" s="9" t="s">
        <v>189</v>
      </c>
      <c r="C36" s="60">
        <v>3520</v>
      </c>
      <c r="D36" s="60"/>
      <c r="E36" s="60">
        <f t="shared" si="2"/>
        <v>3520</v>
      </c>
    </row>
    <row r="37" spans="1:5" ht="63.75" x14ac:dyDescent="0.25">
      <c r="A37" s="9" t="s">
        <v>80</v>
      </c>
      <c r="B37" s="9" t="s">
        <v>317</v>
      </c>
      <c r="C37" s="60">
        <v>328500</v>
      </c>
      <c r="D37" s="60"/>
      <c r="E37" s="60">
        <f t="shared" si="2"/>
        <v>328500</v>
      </c>
    </row>
    <row r="38" spans="1:5" ht="23.25" customHeight="1" x14ac:dyDescent="0.25">
      <c r="A38" s="245" t="s">
        <v>82</v>
      </c>
      <c r="B38" s="90" t="s">
        <v>34</v>
      </c>
      <c r="C38" s="280">
        <f>C39</f>
        <v>400000</v>
      </c>
      <c r="D38" s="280">
        <f>D39</f>
        <v>0</v>
      </c>
      <c r="E38" s="280">
        <f t="shared" si="2"/>
        <v>400000</v>
      </c>
    </row>
    <row r="39" spans="1:5" ht="38.25" x14ac:dyDescent="0.25">
      <c r="A39" s="9" t="s">
        <v>83</v>
      </c>
      <c r="B39" s="9" t="s">
        <v>84</v>
      </c>
      <c r="C39" s="54">
        <v>400000</v>
      </c>
      <c r="D39" s="54"/>
      <c r="E39" s="54">
        <f t="shared" si="2"/>
        <v>400000</v>
      </c>
    </row>
    <row r="40" spans="1:5" ht="18.75" x14ac:dyDescent="0.25">
      <c r="A40" s="117"/>
      <c r="B40" s="281" t="s">
        <v>85</v>
      </c>
      <c r="C40" s="100">
        <f>C29+C9</f>
        <v>62651531</v>
      </c>
      <c r="D40" s="100">
        <f>+D29+D9</f>
        <v>0</v>
      </c>
      <c r="E40" s="100">
        <f>C40+D40</f>
        <v>62651531</v>
      </c>
    </row>
    <row r="41" spans="1:5" ht="14.25" customHeight="1" x14ac:dyDescent="0.25"/>
  </sheetData>
  <mergeCells count="1">
    <mergeCell ref="A6:E7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A6" sqref="A6:E7"/>
    </sheetView>
  </sheetViews>
  <sheetFormatPr defaultRowHeight="15" x14ac:dyDescent="0.25"/>
  <cols>
    <col min="1" max="1" width="24.140625" style="1" customWidth="1"/>
    <col min="2" max="2" width="31.85546875" style="1" customWidth="1"/>
    <col min="3" max="3" width="12.5703125" style="1" customWidth="1"/>
    <col min="4" max="4" width="10.28515625" style="185" customWidth="1"/>
    <col min="5" max="5" width="13.42578125" style="1" customWidth="1"/>
    <col min="6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C1" s="290" t="s">
        <v>86</v>
      </c>
      <c r="D1" s="290"/>
      <c r="E1" s="290"/>
    </row>
    <row r="2" spans="1:5" x14ac:dyDescent="0.25">
      <c r="C2" s="290" t="s">
        <v>87</v>
      </c>
      <c r="D2" s="290"/>
      <c r="E2" s="290"/>
    </row>
    <row r="3" spans="1:5" x14ac:dyDescent="0.25">
      <c r="C3" s="290" t="s">
        <v>88</v>
      </c>
      <c r="D3" s="290"/>
      <c r="E3" s="290"/>
    </row>
    <row r="4" spans="1:5" x14ac:dyDescent="0.25">
      <c r="A4"/>
      <c r="C4" s="290" t="s">
        <v>466</v>
      </c>
      <c r="D4" s="290"/>
      <c r="E4" s="290"/>
    </row>
    <row r="5" spans="1:5" x14ac:dyDescent="0.25">
      <c r="A5"/>
    </row>
    <row r="6" spans="1:5" x14ac:dyDescent="0.25">
      <c r="A6" s="284" t="s">
        <v>368</v>
      </c>
      <c r="B6" s="284"/>
      <c r="C6" s="285"/>
      <c r="D6" s="283"/>
      <c r="E6" s="283"/>
    </row>
    <row r="7" spans="1:5" x14ac:dyDescent="0.25">
      <c r="A7" s="284"/>
      <c r="B7" s="284"/>
      <c r="C7" s="285"/>
      <c r="D7" s="283"/>
      <c r="E7" s="283"/>
    </row>
    <row r="8" spans="1:5" ht="89.25" x14ac:dyDescent="0.25">
      <c r="A8" s="90" t="s">
        <v>36</v>
      </c>
      <c r="B8" s="90" t="s">
        <v>2</v>
      </c>
      <c r="C8" s="231" t="s">
        <v>365</v>
      </c>
      <c r="D8" s="229" t="s">
        <v>157</v>
      </c>
      <c r="E8" s="232" t="s">
        <v>369</v>
      </c>
    </row>
    <row r="9" spans="1:5" ht="60.75" x14ac:dyDescent="0.25">
      <c r="A9" s="233"/>
      <c r="B9" s="94" t="s">
        <v>38</v>
      </c>
      <c r="C9" s="186">
        <f>C10+C25</f>
        <v>32660.449999999997</v>
      </c>
      <c r="D9" s="145">
        <f>+D10+D25</f>
        <v>0</v>
      </c>
      <c r="E9" s="234">
        <f>C9+D9</f>
        <v>32660.449999999997</v>
      </c>
    </row>
    <row r="10" spans="1:5" ht="20.25" x14ac:dyDescent="0.25">
      <c r="A10" s="3"/>
      <c r="B10" s="4" t="s">
        <v>39</v>
      </c>
      <c r="C10" s="189">
        <f>C11+C13+C16+C18+C20</f>
        <v>31622.724999999999</v>
      </c>
      <c r="D10" s="83">
        <f>+D11+D13+D16+D18+D20</f>
        <v>0</v>
      </c>
      <c r="E10" s="235">
        <f>C10+D10</f>
        <v>31622.724999999999</v>
      </c>
    </row>
    <row r="11" spans="1:5" x14ac:dyDescent="0.25">
      <c r="A11" s="236" t="s">
        <v>40</v>
      </c>
      <c r="B11" s="237" t="s">
        <v>41</v>
      </c>
      <c r="C11" s="238">
        <f>C12</f>
        <v>4050.81</v>
      </c>
      <c r="D11" s="239">
        <f>SUM(D12:D12)</f>
        <v>0</v>
      </c>
      <c r="E11" s="240">
        <f>C11+D11</f>
        <v>4050.81</v>
      </c>
    </row>
    <row r="12" spans="1:5" ht="102" x14ac:dyDescent="0.25">
      <c r="A12" s="9" t="s">
        <v>91</v>
      </c>
      <c r="B12" s="9" t="s">
        <v>42</v>
      </c>
      <c r="C12" s="11">
        <v>4050.81</v>
      </c>
      <c r="D12" s="79"/>
      <c r="E12" s="241">
        <f>C12+D12</f>
        <v>4050.81</v>
      </c>
    </row>
    <row r="13" spans="1:5" ht="78.75" x14ac:dyDescent="0.25">
      <c r="A13" s="16" t="s">
        <v>43</v>
      </c>
      <c r="B13" s="8" t="s">
        <v>44</v>
      </c>
      <c r="C13" s="242">
        <f>SUM(C14:C15)</f>
        <v>3673.5650000000001</v>
      </c>
      <c r="D13" s="243">
        <f>SUM(D14:D15)</f>
        <v>0</v>
      </c>
      <c r="E13" s="175">
        <f>C13+D13</f>
        <v>3673.5650000000001</v>
      </c>
    </row>
    <row r="14" spans="1:5" ht="102" x14ac:dyDescent="0.25">
      <c r="A14" s="9" t="s">
        <v>89</v>
      </c>
      <c r="B14" s="9" t="s">
        <v>156</v>
      </c>
      <c r="C14" s="187">
        <v>1805.595</v>
      </c>
      <c r="D14" s="79"/>
      <c r="E14" s="11">
        <f t="shared" ref="E14:E15" si="0">C14+D14</f>
        <v>1805.595</v>
      </c>
    </row>
    <row r="15" spans="1:5" ht="102" x14ac:dyDescent="0.25">
      <c r="A15" s="9" t="s">
        <v>90</v>
      </c>
      <c r="B15" s="9" t="s">
        <v>45</v>
      </c>
      <c r="C15" s="191">
        <v>1867.97</v>
      </c>
      <c r="D15" s="81"/>
      <c r="E15" s="11">
        <f t="shared" si="0"/>
        <v>1867.97</v>
      </c>
    </row>
    <row r="16" spans="1:5" ht="25.5" x14ac:dyDescent="0.25">
      <c r="A16" s="16" t="s">
        <v>46</v>
      </c>
      <c r="B16" s="2" t="s">
        <v>47</v>
      </c>
      <c r="C16" s="189">
        <f>C17</f>
        <v>268.35000000000002</v>
      </c>
      <c r="D16" s="83">
        <f>+D17</f>
        <v>0</v>
      </c>
      <c r="E16" s="235">
        <f t="shared" ref="E16:E21" si="1">C16+D16</f>
        <v>268.35000000000002</v>
      </c>
    </row>
    <row r="17" spans="1:5" x14ac:dyDescent="0.25">
      <c r="A17" s="9" t="s">
        <v>48</v>
      </c>
      <c r="B17" s="9" t="s">
        <v>47</v>
      </c>
      <c r="C17" s="180">
        <v>268.35000000000002</v>
      </c>
      <c r="D17" s="157"/>
      <c r="E17" s="180">
        <f t="shared" si="1"/>
        <v>268.35000000000002</v>
      </c>
    </row>
    <row r="18" spans="1:5" ht="31.5" x14ac:dyDescent="0.25">
      <c r="A18" s="16" t="s">
        <v>49</v>
      </c>
      <c r="B18" s="8" t="s">
        <v>50</v>
      </c>
      <c r="C18" s="189">
        <f>C19</f>
        <v>2025</v>
      </c>
      <c r="D18" s="83">
        <f>+D19</f>
        <v>0</v>
      </c>
      <c r="E18" s="235">
        <f t="shared" si="1"/>
        <v>2025</v>
      </c>
    </row>
    <row r="19" spans="1:5" ht="63.75" x14ac:dyDescent="0.25">
      <c r="A19" s="9" t="s">
        <v>92</v>
      </c>
      <c r="B19" s="9" t="s">
        <v>51</v>
      </c>
      <c r="C19" s="11">
        <v>2025</v>
      </c>
      <c r="D19" s="49"/>
      <c r="E19" s="11">
        <f t="shared" si="1"/>
        <v>2025</v>
      </c>
    </row>
    <row r="20" spans="1:5" ht="15.75" x14ac:dyDescent="0.25">
      <c r="A20" s="7" t="s">
        <v>52</v>
      </c>
      <c r="B20" s="8" t="s">
        <v>53</v>
      </c>
      <c r="C20" s="188">
        <f>C21+C23</f>
        <v>21605</v>
      </c>
      <c r="D20" s="80">
        <f>+D21+D23</f>
        <v>0</v>
      </c>
      <c r="E20" s="175">
        <f t="shared" si="1"/>
        <v>21605</v>
      </c>
    </row>
    <row r="21" spans="1:5" x14ac:dyDescent="0.25">
      <c r="A21" s="9" t="s">
        <v>54</v>
      </c>
      <c r="B21" s="9" t="s">
        <v>55</v>
      </c>
      <c r="C21" s="188">
        <f>C22</f>
        <v>15000</v>
      </c>
      <c r="D21" s="80">
        <f>+D22</f>
        <v>0</v>
      </c>
      <c r="E21" s="175">
        <f t="shared" si="1"/>
        <v>15000</v>
      </c>
    </row>
    <row r="22" spans="1:5" ht="51" x14ac:dyDescent="0.25">
      <c r="A22" s="9" t="s">
        <v>93</v>
      </c>
      <c r="B22" s="9" t="s">
        <v>56</v>
      </c>
      <c r="C22" s="174">
        <v>15000</v>
      </c>
      <c r="D22" s="81">
        <v>0</v>
      </c>
      <c r="E22" s="11">
        <f>D22+C22</f>
        <v>15000</v>
      </c>
    </row>
    <row r="23" spans="1:5" x14ac:dyDescent="0.25">
      <c r="A23" s="9" t="s">
        <v>57</v>
      </c>
      <c r="B23" s="9" t="s">
        <v>58</v>
      </c>
      <c r="C23" s="188">
        <f>C24</f>
        <v>6605</v>
      </c>
      <c r="D23" s="80">
        <f>+D24</f>
        <v>0</v>
      </c>
      <c r="E23" s="175">
        <f t="shared" ref="E23:E31" si="2">C23+D23</f>
        <v>6605</v>
      </c>
    </row>
    <row r="24" spans="1:5" ht="51" x14ac:dyDescent="0.25">
      <c r="A24" s="9" t="s">
        <v>94</v>
      </c>
      <c r="B24" s="9" t="s">
        <v>59</v>
      </c>
      <c r="C24" s="174">
        <v>6605</v>
      </c>
      <c r="D24" s="81">
        <v>0</v>
      </c>
      <c r="E24" s="11">
        <f t="shared" si="2"/>
        <v>6605</v>
      </c>
    </row>
    <row r="25" spans="1:5" ht="20.25" x14ac:dyDescent="0.25">
      <c r="A25" s="9"/>
      <c r="B25" s="4" t="s">
        <v>60</v>
      </c>
      <c r="C25" s="189">
        <f>C26</f>
        <v>1037.7249999999999</v>
      </c>
      <c r="D25" s="83">
        <f>+D26</f>
        <v>0</v>
      </c>
      <c r="E25" s="235">
        <f t="shared" si="2"/>
        <v>1037.7249999999999</v>
      </c>
    </row>
    <row r="26" spans="1:5" ht="63.75" x14ac:dyDescent="0.25">
      <c r="A26" s="7" t="s">
        <v>61</v>
      </c>
      <c r="B26" s="2" t="s">
        <v>62</v>
      </c>
      <c r="C26" s="189">
        <f>SUM(C27:C28)</f>
        <v>1037.7249999999999</v>
      </c>
      <c r="D26" s="83">
        <f>SUM(D27:D28)</f>
        <v>0</v>
      </c>
      <c r="E26" s="235">
        <f t="shared" si="2"/>
        <v>1037.7249999999999</v>
      </c>
    </row>
    <row r="27" spans="1:5" ht="102" x14ac:dyDescent="0.25">
      <c r="A27" s="14" t="s">
        <v>63</v>
      </c>
      <c r="B27" s="14" t="s">
        <v>64</v>
      </c>
      <c r="C27" s="190">
        <v>139.495</v>
      </c>
      <c r="D27" s="81">
        <v>0</v>
      </c>
      <c r="E27" s="244">
        <f t="shared" si="2"/>
        <v>139.495</v>
      </c>
    </row>
    <row r="28" spans="1:5" ht="114.75" x14ac:dyDescent="0.25">
      <c r="A28" s="9" t="s">
        <v>65</v>
      </c>
      <c r="B28" s="9" t="s">
        <v>66</v>
      </c>
      <c r="C28" s="190">
        <v>898.23</v>
      </c>
      <c r="D28" s="81">
        <v>0</v>
      </c>
      <c r="E28" s="244">
        <f t="shared" si="2"/>
        <v>898.23</v>
      </c>
    </row>
    <row r="29" spans="1:5" ht="25.5" x14ac:dyDescent="0.25">
      <c r="A29" s="245" t="s">
        <v>67</v>
      </c>
      <c r="B29" s="90" t="s">
        <v>68</v>
      </c>
      <c r="C29" s="186">
        <f>C30</f>
        <v>40384.380000000005</v>
      </c>
      <c r="D29" s="145">
        <f>+D30</f>
        <v>-113.729</v>
      </c>
      <c r="E29" s="234">
        <f t="shared" si="2"/>
        <v>40270.651000000005</v>
      </c>
    </row>
    <row r="30" spans="1:5" ht="63.75" x14ac:dyDescent="0.25">
      <c r="A30" s="245" t="s">
        <v>69</v>
      </c>
      <c r="B30" s="90" t="s">
        <v>70</v>
      </c>
      <c r="C30" s="186">
        <f>C31+C32+C35+C38</f>
        <v>40384.380000000005</v>
      </c>
      <c r="D30" s="145">
        <f>+D31+D32+D35+D38</f>
        <v>-113.729</v>
      </c>
      <c r="E30" s="146">
        <f t="shared" si="2"/>
        <v>40270.651000000005</v>
      </c>
    </row>
    <row r="31" spans="1:5" ht="38.25" x14ac:dyDescent="0.25">
      <c r="A31" s="16" t="s">
        <v>71</v>
      </c>
      <c r="B31" s="2" t="s">
        <v>72</v>
      </c>
      <c r="C31" s="246">
        <v>28046.9</v>
      </c>
      <c r="D31" s="81"/>
      <c r="E31" s="175">
        <f t="shared" si="2"/>
        <v>28046.9</v>
      </c>
    </row>
    <row r="32" spans="1:5" ht="38.25" x14ac:dyDescent="0.25">
      <c r="A32" s="245" t="s">
        <v>73</v>
      </c>
      <c r="B32" s="90" t="s">
        <v>74</v>
      </c>
      <c r="C32" s="186">
        <f>SUM(C33:C34)</f>
        <v>11994.060000000001</v>
      </c>
      <c r="D32" s="145">
        <f>SUM(D33:D34)</f>
        <v>-113.729</v>
      </c>
      <c r="E32" s="146">
        <f>C32+D32</f>
        <v>11880.331000000002</v>
      </c>
    </row>
    <row r="33" spans="1:5" ht="25.5" x14ac:dyDescent="0.25">
      <c r="A33" s="247" t="s">
        <v>75</v>
      </c>
      <c r="B33" s="14" t="s">
        <v>384</v>
      </c>
      <c r="C33" s="190">
        <v>10349.36</v>
      </c>
      <c r="D33" s="248">
        <v>-113.729</v>
      </c>
      <c r="E33" s="174">
        <f>C33+D33</f>
        <v>10235.631000000001</v>
      </c>
    </row>
    <row r="34" spans="1:5" ht="25.5" x14ac:dyDescent="0.25">
      <c r="A34" s="9" t="s">
        <v>75</v>
      </c>
      <c r="B34" s="9" t="s">
        <v>371</v>
      </c>
      <c r="C34" s="191">
        <v>1644.7</v>
      </c>
      <c r="D34" s="157"/>
      <c r="E34" s="11">
        <f>C34+D34</f>
        <v>1644.7</v>
      </c>
    </row>
    <row r="35" spans="1:5" ht="38.25" x14ac:dyDescent="0.25">
      <c r="A35" s="245" t="s">
        <v>76</v>
      </c>
      <c r="B35" s="90" t="s">
        <v>77</v>
      </c>
      <c r="C35" s="186">
        <f>C36+C37</f>
        <v>343.41999999999996</v>
      </c>
      <c r="D35" s="145">
        <f>SUM(D36:D37)</f>
        <v>0</v>
      </c>
      <c r="E35" s="146">
        <f>C35+D35</f>
        <v>343.41999999999996</v>
      </c>
    </row>
    <row r="36" spans="1:5" ht="51" x14ac:dyDescent="0.25">
      <c r="A36" s="9" t="s">
        <v>78</v>
      </c>
      <c r="B36" s="9" t="s">
        <v>79</v>
      </c>
      <c r="C36" s="190">
        <v>3.52</v>
      </c>
      <c r="D36" s="81"/>
      <c r="E36" s="244">
        <f t="shared" ref="E36:E40" si="3">C36+D36</f>
        <v>3.52</v>
      </c>
    </row>
    <row r="37" spans="1:5" ht="63.75" x14ac:dyDescent="0.25">
      <c r="A37" s="9" t="s">
        <v>80</v>
      </c>
      <c r="B37" s="9" t="s">
        <v>81</v>
      </c>
      <c r="C37" s="190">
        <v>339.9</v>
      </c>
      <c r="D37" s="157"/>
      <c r="E37" s="244">
        <f t="shared" si="3"/>
        <v>339.9</v>
      </c>
    </row>
    <row r="38" spans="1:5" x14ac:dyDescent="0.25">
      <c r="A38" s="245" t="s">
        <v>82</v>
      </c>
      <c r="B38" s="90" t="s">
        <v>34</v>
      </c>
      <c r="C38" s="93">
        <v>0</v>
      </c>
      <c r="D38" s="249">
        <f>D39</f>
        <v>0</v>
      </c>
      <c r="E38" s="250">
        <f t="shared" si="3"/>
        <v>0</v>
      </c>
    </row>
    <row r="39" spans="1:5" ht="38.25" x14ac:dyDescent="0.25">
      <c r="A39" s="9" t="s">
        <v>83</v>
      </c>
      <c r="B39" s="9" t="s">
        <v>84</v>
      </c>
      <c r="C39" s="191">
        <v>0</v>
      </c>
      <c r="D39" s="81"/>
      <c r="E39" s="251">
        <f t="shared" si="3"/>
        <v>0</v>
      </c>
    </row>
    <row r="40" spans="1:5" ht="18.75" x14ac:dyDescent="0.25">
      <c r="A40" s="91"/>
      <c r="B40" s="252" t="s">
        <v>85</v>
      </c>
      <c r="C40" s="253">
        <f>C29+C9</f>
        <v>73044.83</v>
      </c>
      <c r="D40" s="254">
        <f>+D29+D9</f>
        <v>-113.729</v>
      </c>
      <c r="E40" s="255">
        <f t="shared" si="3"/>
        <v>72931.100999999995</v>
      </c>
    </row>
  </sheetData>
  <mergeCells count="5">
    <mergeCell ref="A6:E7"/>
    <mergeCell ref="C1:E1"/>
    <mergeCell ref="C2:E2"/>
    <mergeCell ref="C3:E3"/>
    <mergeCell ref="C4:E4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topLeftCell="A28" workbookViewId="0">
      <selection activeCell="B9" sqref="B9"/>
    </sheetView>
  </sheetViews>
  <sheetFormatPr defaultRowHeight="15" x14ac:dyDescent="0.25"/>
  <cols>
    <col min="1" max="1" width="24.7109375" style="1" customWidth="1"/>
    <col min="2" max="2" width="31.5703125" style="1" bestFit="1" customWidth="1"/>
    <col min="3" max="3" width="13.7109375" style="1" bestFit="1" customWidth="1"/>
    <col min="4" max="4" width="13.85546875" style="144" customWidth="1"/>
    <col min="5" max="5" width="12.5703125" style="57" bestFit="1" customWidth="1"/>
    <col min="6" max="8" width="9.140625" style="1"/>
    <col min="9" max="9" width="11.5703125" style="1" bestFit="1" customWidth="1"/>
    <col min="10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B1" s="291" t="s">
        <v>86</v>
      </c>
      <c r="C1" s="292"/>
      <c r="D1" s="292"/>
      <c r="E1" s="292"/>
    </row>
    <row r="2" spans="1:5" x14ac:dyDescent="0.25">
      <c r="B2" s="291" t="s">
        <v>87</v>
      </c>
      <c r="C2" s="292"/>
      <c r="D2" s="292"/>
      <c r="E2" s="292"/>
    </row>
    <row r="3" spans="1:5" x14ac:dyDescent="0.25">
      <c r="B3" s="226"/>
      <c r="C3" s="290" t="s">
        <v>88</v>
      </c>
      <c r="D3" s="293"/>
      <c r="E3" s="293"/>
    </row>
    <row r="4" spans="1:5" x14ac:dyDescent="0.25">
      <c r="A4"/>
      <c r="B4" s="226"/>
      <c r="C4" s="290" t="s">
        <v>467</v>
      </c>
      <c r="D4" s="293"/>
      <c r="E4" s="293"/>
    </row>
    <row r="5" spans="1:5" x14ac:dyDescent="0.25">
      <c r="A5"/>
    </row>
    <row r="6" spans="1:5" x14ac:dyDescent="0.25">
      <c r="A6" s="284" t="s">
        <v>368</v>
      </c>
      <c r="B6" s="284"/>
      <c r="C6" s="285"/>
      <c r="D6" s="283"/>
      <c r="E6" s="283"/>
    </row>
    <row r="7" spans="1:5" x14ac:dyDescent="0.25">
      <c r="A7" s="284"/>
      <c r="B7" s="284"/>
      <c r="C7" s="285"/>
      <c r="D7" s="283"/>
      <c r="E7" s="283"/>
    </row>
    <row r="8" spans="1:5" ht="89.25" x14ac:dyDescent="0.25">
      <c r="A8" s="90" t="s">
        <v>36</v>
      </c>
      <c r="B8" s="90" t="s">
        <v>2</v>
      </c>
      <c r="C8" s="90" t="s">
        <v>365</v>
      </c>
      <c r="D8" s="229" t="s">
        <v>157</v>
      </c>
      <c r="E8" s="256" t="s">
        <v>369</v>
      </c>
    </row>
    <row r="9" spans="1:5" ht="60.75" x14ac:dyDescent="0.25">
      <c r="A9" s="233"/>
      <c r="B9" s="94" t="s">
        <v>38</v>
      </c>
      <c r="C9" s="92">
        <f>C10+C25</f>
        <v>32660451</v>
      </c>
      <c r="D9" s="145">
        <f>+D10+D25</f>
        <v>0</v>
      </c>
      <c r="E9" s="146">
        <f>C9+D9</f>
        <v>32660451</v>
      </c>
    </row>
    <row r="10" spans="1:5" ht="20.25" x14ac:dyDescent="0.25">
      <c r="A10" s="3"/>
      <c r="B10" s="4" t="s">
        <v>39</v>
      </c>
      <c r="C10" s="6">
        <f>C11+C13+C16+C18+C20</f>
        <v>31622726</v>
      </c>
      <c r="D10" s="83">
        <f>+D11+D13+D16+D18+D20</f>
        <v>0</v>
      </c>
      <c r="E10" s="257">
        <f>C10+D10</f>
        <v>31622726</v>
      </c>
    </row>
    <row r="11" spans="1:5" x14ac:dyDescent="0.25">
      <c r="A11" s="17" t="s">
        <v>40</v>
      </c>
      <c r="B11" s="18" t="s">
        <v>41</v>
      </c>
      <c r="C11" s="258">
        <f>C12</f>
        <v>4050808</v>
      </c>
      <c r="D11" s="258">
        <f>SUM(D12:D12)</f>
        <v>0</v>
      </c>
      <c r="E11" s="257">
        <f>C11+D11</f>
        <v>4050808</v>
      </c>
    </row>
    <row r="12" spans="1:5" ht="102" x14ac:dyDescent="0.25">
      <c r="A12" s="9" t="s">
        <v>91</v>
      </c>
      <c r="B12" s="9" t="s">
        <v>42</v>
      </c>
      <c r="C12" s="259">
        <v>4050808</v>
      </c>
      <c r="D12" s="79"/>
      <c r="E12" s="79">
        <f>C12+D12</f>
        <v>4050808</v>
      </c>
    </row>
    <row r="13" spans="1:5" ht="78.75" x14ac:dyDescent="0.25">
      <c r="A13" s="16" t="s">
        <v>43</v>
      </c>
      <c r="B13" s="8" t="s">
        <v>44</v>
      </c>
      <c r="C13" s="243">
        <f>C14+C15</f>
        <v>3673573</v>
      </c>
      <c r="D13" s="243">
        <f>SUM(D14:D15)</f>
        <v>0</v>
      </c>
      <c r="E13" s="257">
        <f>C13+D13</f>
        <v>3673573</v>
      </c>
    </row>
    <row r="14" spans="1:5" ht="102" x14ac:dyDescent="0.25">
      <c r="A14" s="9" t="s">
        <v>89</v>
      </c>
      <c r="B14" s="9" t="s">
        <v>156</v>
      </c>
      <c r="C14" s="55">
        <v>1805595</v>
      </c>
      <c r="D14" s="79"/>
      <c r="E14" s="259">
        <f t="shared" ref="E14:E19" si="0">C14+D14</f>
        <v>1805595</v>
      </c>
    </row>
    <row r="15" spans="1:5" ht="102" x14ac:dyDescent="0.25">
      <c r="A15" s="9" t="s">
        <v>90</v>
      </c>
      <c r="B15" s="9" t="s">
        <v>45</v>
      </c>
      <c r="C15" s="5">
        <v>1867978</v>
      </c>
      <c r="D15" s="260"/>
      <c r="E15" s="259">
        <f t="shared" si="0"/>
        <v>1867978</v>
      </c>
    </row>
    <row r="16" spans="1:5" ht="25.5" x14ac:dyDescent="0.25">
      <c r="A16" s="16" t="s">
        <v>46</v>
      </c>
      <c r="B16" s="2" t="s">
        <v>47</v>
      </c>
      <c r="C16" s="6">
        <f>C17</f>
        <v>268345</v>
      </c>
      <c r="D16" s="83">
        <f>+D17</f>
        <v>0</v>
      </c>
      <c r="E16" s="257">
        <f t="shared" si="0"/>
        <v>268345</v>
      </c>
    </row>
    <row r="17" spans="1:9" x14ac:dyDescent="0.25">
      <c r="A17" s="9" t="s">
        <v>48</v>
      </c>
      <c r="B17" s="9" t="s">
        <v>47</v>
      </c>
      <c r="C17" s="180">
        <v>268345</v>
      </c>
      <c r="D17" s="261"/>
      <c r="E17" s="259">
        <f t="shared" si="0"/>
        <v>268345</v>
      </c>
    </row>
    <row r="18" spans="1:9" ht="31.5" x14ac:dyDescent="0.25">
      <c r="A18" s="16" t="s">
        <v>49</v>
      </c>
      <c r="B18" s="8" t="s">
        <v>50</v>
      </c>
      <c r="C18" s="6">
        <f>C19</f>
        <v>2025000</v>
      </c>
      <c r="D18" s="83">
        <f>+D19</f>
        <v>0</v>
      </c>
      <c r="E18" s="257">
        <f t="shared" si="0"/>
        <v>2025000</v>
      </c>
    </row>
    <row r="19" spans="1:9" ht="63.75" x14ac:dyDescent="0.25">
      <c r="A19" s="9" t="s">
        <v>92</v>
      </c>
      <c r="B19" s="9" t="s">
        <v>51</v>
      </c>
      <c r="C19" s="11">
        <v>2025000</v>
      </c>
      <c r="D19" s="49"/>
      <c r="E19" s="259">
        <f t="shared" si="0"/>
        <v>2025000</v>
      </c>
    </row>
    <row r="20" spans="1:9" ht="15.75" x14ac:dyDescent="0.25">
      <c r="A20" s="7" t="s">
        <v>52</v>
      </c>
      <c r="B20" s="8" t="s">
        <v>53</v>
      </c>
      <c r="C20" s="80">
        <f>C21+C23</f>
        <v>21605000</v>
      </c>
      <c r="D20" s="80">
        <f>+D21+D23</f>
        <v>0</v>
      </c>
      <c r="E20" s="257">
        <f>C20+D20</f>
        <v>21605000</v>
      </c>
    </row>
    <row r="21" spans="1:9" x14ac:dyDescent="0.25">
      <c r="A21" s="7" t="s">
        <v>54</v>
      </c>
      <c r="B21" s="7" t="s">
        <v>55</v>
      </c>
      <c r="C21" s="80">
        <f>C22</f>
        <v>15000000</v>
      </c>
      <c r="D21" s="80">
        <f t="shared" ref="D21" si="1">D22</f>
        <v>0</v>
      </c>
      <c r="E21" s="80">
        <f>C21+D21</f>
        <v>15000000</v>
      </c>
    </row>
    <row r="22" spans="1:9" ht="51" x14ac:dyDescent="0.25">
      <c r="A22" s="9" t="s">
        <v>93</v>
      </c>
      <c r="B22" s="9" t="s">
        <v>56</v>
      </c>
      <c r="C22" s="155">
        <v>15000000</v>
      </c>
      <c r="D22" s="81">
        <v>0</v>
      </c>
      <c r="E22" s="259">
        <f>C22+D22</f>
        <v>15000000</v>
      </c>
    </row>
    <row r="23" spans="1:9" x14ac:dyDescent="0.25">
      <c r="A23" s="7" t="s">
        <v>57</v>
      </c>
      <c r="B23" s="7" t="s">
        <v>58</v>
      </c>
      <c r="C23" s="80">
        <f>C24</f>
        <v>6605000</v>
      </c>
      <c r="D23" s="80">
        <f t="shared" ref="D23" si="2">D24</f>
        <v>0</v>
      </c>
      <c r="E23" s="80">
        <f>C23+D23</f>
        <v>6605000</v>
      </c>
    </row>
    <row r="24" spans="1:9" ht="51" x14ac:dyDescent="0.25">
      <c r="A24" s="9" t="s">
        <v>94</v>
      </c>
      <c r="B24" s="9" t="s">
        <v>59</v>
      </c>
      <c r="C24" s="155">
        <v>6605000</v>
      </c>
      <c r="D24" s="81">
        <v>0</v>
      </c>
      <c r="E24" s="259">
        <f>C24+D24</f>
        <v>6605000</v>
      </c>
    </row>
    <row r="25" spans="1:9" ht="20.25" x14ac:dyDescent="0.25">
      <c r="A25" s="9"/>
      <c r="B25" s="4" t="s">
        <v>60</v>
      </c>
      <c r="C25" s="6">
        <f>C26</f>
        <v>1037725</v>
      </c>
      <c r="D25" s="83">
        <f>+D26</f>
        <v>0</v>
      </c>
      <c r="E25" s="257">
        <f t="shared" ref="E25:E40" si="3">C25+D25</f>
        <v>1037725</v>
      </c>
    </row>
    <row r="26" spans="1:9" ht="63.75" x14ac:dyDescent="0.25">
      <c r="A26" s="7" t="s">
        <v>61</v>
      </c>
      <c r="B26" s="2" t="s">
        <v>62</v>
      </c>
      <c r="C26" s="6">
        <f>SUM(C27:C28)</f>
        <v>1037725</v>
      </c>
      <c r="D26" s="83">
        <f>SUM(D27:D28)</f>
        <v>0</v>
      </c>
      <c r="E26" s="257">
        <f t="shared" si="3"/>
        <v>1037725</v>
      </c>
    </row>
    <row r="27" spans="1:9" ht="102" x14ac:dyDescent="0.25">
      <c r="A27" s="14" t="s">
        <v>63</v>
      </c>
      <c r="B27" s="14" t="s">
        <v>64</v>
      </c>
      <c r="C27" s="15">
        <v>139495</v>
      </c>
      <c r="D27" s="81">
        <v>0</v>
      </c>
      <c r="E27" s="259">
        <f t="shared" si="3"/>
        <v>139495</v>
      </c>
    </row>
    <row r="28" spans="1:9" ht="114.75" x14ac:dyDescent="0.25">
      <c r="A28" s="9" t="s">
        <v>65</v>
      </c>
      <c r="B28" s="9" t="s">
        <v>66</v>
      </c>
      <c r="C28" s="15">
        <v>898230</v>
      </c>
      <c r="D28" s="81">
        <v>0</v>
      </c>
      <c r="E28" s="259">
        <f t="shared" si="3"/>
        <v>898230</v>
      </c>
    </row>
    <row r="29" spans="1:9" ht="25.5" x14ac:dyDescent="0.25">
      <c r="A29" s="245" t="s">
        <v>67</v>
      </c>
      <c r="B29" s="90" t="s">
        <v>68</v>
      </c>
      <c r="C29" s="92">
        <f>C30</f>
        <v>40384384.140000001</v>
      </c>
      <c r="D29" s="145">
        <f>+D30</f>
        <v>-113729.28</v>
      </c>
      <c r="E29" s="146">
        <f t="shared" si="3"/>
        <v>40270654.859999999</v>
      </c>
    </row>
    <row r="30" spans="1:9" ht="63.75" x14ac:dyDescent="0.25">
      <c r="A30" s="245" t="s">
        <v>69</v>
      </c>
      <c r="B30" s="90" t="s">
        <v>70</v>
      </c>
      <c r="C30" s="92">
        <f>C31+C32+C35+C38</f>
        <v>40384384.140000001</v>
      </c>
      <c r="D30" s="145">
        <f>+D31+D32+D35+D38</f>
        <v>-113729.28</v>
      </c>
      <c r="E30" s="262">
        <f t="shared" si="3"/>
        <v>40270654.859999999</v>
      </c>
    </row>
    <row r="31" spans="1:9" ht="38.25" x14ac:dyDescent="0.25">
      <c r="A31" s="16" t="s">
        <v>71</v>
      </c>
      <c r="B31" s="2" t="s">
        <v>72</v>
      </c>
      <c r="C31" s="182">
        <v>28046900</v>
      </c>
      <c r="D31" s="260"/>
      <c r="E31" s="257">
        <f t="shared" si="3"/>
        <v>28046900</v>
      </c>
      <c r="I31" s="118"/>
    </row>
    <row r="32" spans="1:9" ht="38.25" x14ac:dyDescent="0.25">
      <c r="A32" s="245" t="s">
        <v>73</v>
      </c>
      <c r="B32" s="90" t="s">
        <v>74</v>
      </c>
      <c r="C32" s="89">
        <f>C34+C33</f>
        <v>11994064.140000001</v>
      </c>
      <c r="D32" s="227">
        <f>SUM(D33:D34)</f>
        <v>-113729.28</v>
      </c>
      <c r="E32" s="146">
        <f>C32+D32</f>
        <v>11880334.860000001</v>
      </c>
    </row>
    <row r="33" spans="1:5" ht="25.5" x14ac:dyDescent="0.25">
      <c r="A33" s="247" t="s">
        <v>75</v>
      </c>
      <c r="B33" s="14" t="s">
        <v>384</v>
      </c>
      <c r="C33" s="60">
        <v>10349364.140000001</v>
      </c>
      <c r="D33" s="263">
        <v>-113729.28</v>
      </c>
      <c r="E33" s="174">
        <f>C33+D33</f>
        <v>10235634.860000001</v>
      </c>
    </row>
    <row r="34" spans="1:5" ht="25.5" x14ac:dyDescent="0.25">
      <c r="A34" s="9" t="s">
        <v>75</v>
      </c>
      <c r="B34" s="9" t="s">
        <v>371</v>
      </c>
      <c r="C34" s="55">
        <v>1644700</v>
      </c>
      <c r="D34" s="85"/>
      <c r="E34" s="259">
        <f t="shared" si="3"/>
        <v>1644700</v>
      </c>
    </row>
    <row r="35" spans="1:5" ht="38.25" x14ac:dyDescent="0.25">
      <c r="A35" s="245" t="s">
        <v>76</v>
      </c>
      <c r="B35" s="90" t="s">
        <v>77</v>
      </c>
      <c r="C35" s="92">
        <f>C36+C37</f>
        <v>343420</v>
      </c>
      <c r="D35" s="145">
        <f>SUM(D36:D37)</f>
        <v>0</v>
      </c>
      <c r="E35" s="146">
        <f t="shared" si="3"/>
        <v>343420</v>
      </c>
    </row>
    <row r="36" spans="1:5" ht="63.75" x14ac:dyDescent="0.25">
      <c r="A36" s="9" t="s">
        <v>78</v>
      </c>
      <c r="B36" s="9" t="s">
        <v>189</v>
      </c>
      <c r="C36" s="60">
        <v>3520</v>
      </c>
      <c r="D36" s="85"/>
      <c r="E36" s="11">
        <f t="shared" si="3"/>
        <v>3520</v>
      </c>
    </row>
    <row r="37" spans="1:5" ht="76.5" x14ac:dyDescent="0.25">
      <c r="A37" s="9" t="s">
        <v>80</v>
      </c>
      <c r="B37" s="9" t="s">
        <v>318</v>
      </c>
      <c r="C37" s="60">
        <v>339900</v>
      </c>
      <c r="D37" s="259"/>
      <c r="E37" s="11">
        <f t="shared" si="3"/>
        <v>339900</v>
      </c>
    </row>
    <row r="38" spans="1:5" x14ac:dyDescent="0.25">
      <c r="A38" s="245" t="s">
        <v>82</v>
      </c>
      <c r="B38" s="90" t="s">
        <v>34</v>
      </c>
      <c r="C38" s="93">
        <v>0</v>
      </c>
      <c r="D38" s="264">
        <f>D39</f>
        <v>0</v>
      </c>
      <c r="E38" s="265">
        <f t="shared" si="3"/>
        <v>0</v>
      </c>
    </row>
    <row r="39" spans="1:5" ht="38.25" x14ac:dyDescent="0.25">
      <c r="A39" s="9" t="s">
        <v>83</v>
      </c>
      <c r="B39" s="9" t="s">
        <v>84</v>
      </c>
      <c r="C39" s="5">
        <v>0</v>
      </c>
      <c r="D39" s="260"/>
      <c r="E39" s="266">
        <f t="shared" si="3"/>
        <v>0</v>
      </c>
    </row>
    <row r="40" spans="1:5" ht="18.75" x14ac:dyDescent="0.25">
      <c r="A40" s="91"/>
      <c r="B40" s="252" t="s">
        <v>85</v>
      </c>
      <c r="C40" s="267">
        <f>C29+C9</f>
        <v>73044835.140000001</v>
      </c>
      <c r="D40" s="254">
        <f>+D29+D9</f>
        <v>-113729.28</v>
      </c>
      <c r="E40" s="268">
        <f t="shared" si="3"/>
        <v>72931105.859999999</v>
      </c>
    </row>
  </sheetData>
  <mergeCells count="5">
    <mergeCell ref="A6:E7"/>
    <mergeCell ref="B1:E1"/>
    <mergeCell ref="B2:E2"/>
    <mergeCell ref="C3:E3"/>
    <mergeCell ref="C4:E4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9"/>
  <sheetViews>
    <sheetView workbookViewId="0">
      <selection activeCell="B13" sqref="B13"/>
    </sheetView>
  </sheetViews>
  <sheetFormatPr defaultRowHeight="12.75" x14ac:dyDescent="0.2"/>
  <cols>
    <col min="1" max="1" width="25.140625" style="21" customWidth="1"/>
    <col min="2" max="2" width="39.42578125" style="21" customWidth="1"/>
    <col min="3" max="3" width="13.7109375" style="21" customWidth="1"/>
    <col min="4" max="4" width="12.5703125" style="21" customWidth="1"/>
    <col min="5" max="5" width="14.5703125" style="21" customWidth="1"/>
    <col min="6" max="256" width="9.140625" style="21"/>
    <col min="257" max="257" width="20.85546875" style="21" customWidth="1"/>
    <col min="258" max="258" width="48.5703125" style="21" customWidth="1"/>
    <col min="259" max="259" width="10.28515625" style="21" customWidth="1"/>
    <col min="260" max="260" width="10.5703125" style="21" customWidth="1"/>
    <col min="261" max="261" width="9.42578125" style="21" customWidth="1"/>
    <col min="262" max="512" width="9.140625" style="21"/>
    <col min="513" max="513" width="20.85546875" style="21" customWidth="1"/>
    <col min="514" max="514" width="48.5703125" style="21" customWidth="1"/>
    <col min="515" max="515" width="10.28515625" style="21" customWidth="1"/>
    <col min="516" max="516" width="10.5703125" style="21" customWidth="1"/>
    <col min="517" max="517" width="9.42578125" style="21" customWidth="1"/>
    <col min="518" max="768" width="9.140625" style="21"/>
    <col min="769" max="769" width="20.85546875" style="21" customWidth="1"/>
    <col min="770" max="770" width="48.5703125" style="21" customWidth="1"/>
    <col min="771" max="771" width="10.28515625" style="21" customWidth="1"/>
    <col min="772" max="772" width="10.5703125" style="21" customWidth="1"/>
    <col min="773" max="773" width="9.42578125" style="21" customWidth="1"/>
    <col min="774" max="1024" width="9.140625" style="21"/>
    <col min="1025" max="1025" width="20.85546875" style="21" customWidth="1"/>
    <col min="1026" max="1026" width="48.5703125" style="21" customWidth="1"/>
    <col min="1027" max="1027" width="10.28515625" style="21" customWidth="1"/>
    <col min="1028" max="1028" width="10.5703125" style="21" customWidth="1"/>
    <col min="1029" max="1029" width="9.42578125" style="21" customWidth="1"/>
    <col min="1030" max="1280" width="9.140625" style="21"/>
    <col min="1281" max="1281" width="20.85546875" style="21" customWidth="1"/>
    <col min="1282" max="1282" width="48.5703125" style="21" customWidth="1"/>
    <col min="1283" max="1283" width="10.28515625" style="21" customWidth="1"/>
    <col min="1284" max="1284" width="10.5703125" style="21" customWidth="1"/>
    <col min="1285" max="1285" width="9.42578125" style="21" customWidth="1"/>
    <col min="1286" max="1536" width="9.140625" style="21"/>
    <col min="1537" max="1537" width="20.85546875" style="21" customWidth="1"/>
    <col min="1538" max="1538" width="48.5703125" style="21" customWidth="1"/>
    <col min="1539" max="1539" width="10.28515625" style="21" customWidth="1"/>
    <col min="1540" max="1540" width="10.5703125" style="21" customWidth="1"/>
    <col min="1541" max="1541" width="9.42578125" style="21" customWidth="1"/>
    <col min="1542" max="1792" width="9.140625" style="21"/>
    <col min="1793" max="1793" width="20.85546875" style="21" customWidth="1"/>
    <col min="1794" max="1794" width="48.5703125" style="21" customWidth="1"/>
    <col min="1795" max="1795" width="10.28515625" style="21" customWidth="1"/>
    <col min="1796" max="1796" width="10.5703125" style="21" customWidth="1"/>
    <col min="1797" max="1797" width="9.42578125" style="21" customWidth="1"/>
    <col min="1798" max="2048" width="9.140625" style="21"/>
    <col min="2049" max="2049" width="20.85546875" style="21" customWidth="1"/>
    <col min="2050" max="2050" width="48.5703125" style="21" customWidth="1"/>
    <col min="2051" max="2051" width="10.28515625" style="21" customWidth="1"/>
    <col min="2052" max="2052" width="10.5703125" style="21" customWidth="1"/>
    <col min="2053" max="2053" width="9.42578125" style="21" customWidth="1"/>
    <col min="2054" max="2304" width="9.140625" style="21"/>
    <col min="2305" max="2305" width="20.85546875" style="21" customWidth="1"/>
    <col min="2306" max="2306" width="48.5703125" style="21" customWidth="1"/>
    <col min="2307" max="2307" width="10.28515625" style="21" customWidth="1"/>
    <col min="2308" max="2308" width="10.5703125" style="21" customWidth="1"/>
    <col min="2309" max="2309" width="9.42578125" style="21" customWidth="1"/>
    <col min="2310" max="2560" width="9.140625" style="21"/>
    <col min="2561" max="2561" width="20.85546875" style="21" customWidth="1"/>
    <col min="2562" max="2562" width="48.5703125" style="21" customWidth="1"/>
    <col min="2563" max="2563" width="10.28515625" style="21" customWidth="1"/>
    <col min="2564" max="2564" width="10.5703125" style="21" customWidth="1"/>
    <col min="2565" max="2565" width="9.42578125" style="21" customWidth="1"/>
    <col min="2566" max="2816" width="9.140625" style="21"/>
    <col min="2817" max="2817" width="20.85546875" style="21" customWidth="1"/>
    <col min="2818" max="2818" width="48.5703125" style="21" customWidth="1"/>
    <col min="2819" max="2819" width="10.28515625" style="21" customWidth="1"/>
    <col min="2820" max="2820" width="10.5703125" style="21" customWidth="1"/>
    <col min="2821" max="2821" width="9.42578125" style="21" customWidth="1"/>
    <col min="2822" max="3072" width="9.140625" style="21"/>
    <col min="3073" max="3073" width="20.85546875" style="21" customWidth="1"/>
    <col min="3074" max="3074" width="48.5703125" style="21" customWidth="1"/>
    <col min="3075" max="3075" width="10.28515625" style="21" customWidth="1"/>
    <col min="3076" max="3076" width="10.5703125" style="21" customWidth="1"/>
    <col min="3077" max="3077" width="9.42578125" style="21" customWidth="1"/>
    <col min="3078" max="3328" width="9.140625" style="21"/>
    <col min="3329" max="3329" width="20.85546875" style="21" customWidth="1"/>
    <col min="3330" max="3330" width="48.5703125" style="21" customWidth="1"/>
    <col min="3331" max="3331" width="10.28515625" style="21" customWidth="1"/>
    <col min="3332" max="3332" width="10.5703125" style="21" customWidth="1"/>
    <col min="3333" max="3333" width="9.42578125" style="21" customWidth="1"/>
    <col min="3334" max="3584" width="9.140625" style="21"/>
    <col min="3585" max="3585" width="20.85546875" style="21" customWidth="1"/>
    <col min="3586" max="3586" width="48.5703125" style="21" customWidth="1"/>
    <col min="3587" max="3587" width="10.28515625" style="21" customWidth="1"/>
    <col min="3588" max="3588" width="10.5703125" style="21" customWidth="1"/>
    <col min="3589" max="3589" width="9.42578125" style="21" customWidth="1"/>
    <col min="3590" max="3840" width="9.140625" style="21"/>
    <col min="3841" max="3841" width="20.85546875" style="21" customWidth="1"/>
    <col min="3842" max="3842" width="48.5703125" style="21" customWidth="1"/>
    <col min="3843" max="3843" width="10.28515625" style="21" customWidth="1"/>
    <col min="3844" max="3844" width="10.5703125" style="21" customWidth="1"/>
    <col min="3845" max="3845" width="9.42578125" style="21" customWidth="1"/>
    <col min="3846" max="4096" width="9.140625" style="21"/>
    <col min="4097" max="4097" width="20.85546875" style="21" customWidth="1"/>
    <col min="4098" max="4098" width="48.5703125" style="21" customWidth="1"/>
    <col min="4099" max="4099" width="10.28515625" style="21" customWidth="1"/>
    <col min="4100" max="4100" width="10.5703125" style="21" customWidth="1"/>
    <col min="4101" max="4101" width="9.42578125" style="21" customWidth="1"/>
    <col min="4102" max="4352" width="9.140625" style="21"/>
    <col min="4353" max="4353" width="20.85546875" style="21" customWidth="1"/>
    <col min="4354" max="4354" width="48.5703125" style="21" customWidth="1"/>
    <col min="4355" max="4355" width="10.28515625" style="21" customWidth="1"/>
    <col min="4356" max="4356" width="10.5703125" style="21" customWidth="1"/>
    <col min="4357" max="4357" width="9.42578125" style="21" customWidth="1"/>
    <col min="4358" max="4608" width="9.140625" style="21"/>
    <col min="4609" max="4609" width="20.85546875" style="21" customWidth="1"/>
    <col min="4610" max="4610" width="48.5703125" style="21" customWidth="1"/>
    <col min="4611" max="4611" width="10.28515625" style="21" customWidth="1"/>
    <col min="4612" max="4612" width="10.5703125" style="21" customWidth="1"/>
    <col min="4613" max="4613" width="9.42578125" style="21" customWidth="1"/>
    <col min="4614" max="4864" width="9.140625" style="21"/>
    <col min="4865" max="4865" width="20.85546875" style="21" customWidth="1"/>
    <col min="4866" max="4866" width="48.5703125" style="21" customWidth="1"/>
    <col min="4867" max="4867" width="10.28515625" style="21" customWidth="1"/>
    <col min="4868" max="4868" width="10.5703125" style="21" customWidth="1"/>
    <col min="4869" max="4869" width="9.42578125" style="21" customWidth="1"/>
    <col min="4870" max="5120" width="9.140625" style="21"/>
    <col min="5121" max="5121" width="20.85546875" style="21" customWidth="1"/>
    <col min="5122" max="5122" width="48.5703125" style="21" customWidth="1"/>
    <col min="5123" max="5123" width="10.28515625" style="21" customWidth="1"/>
    <col min="5124" max="5124" width="10.5703125" style="21" customWidth="1"/>
    <col min="5125" max="5125" width="9.42578125" style="21" customWidth="1"/>
    <col min="5126" max="5376" width="9.140625" style="21"/>
    <col min="5377" max="5377" width="20.85546875" style="21" customWidth="1"/>
    <col min="5378" max="5378" width="48.5703125" style="21" customWidth="1"/>
    <col min="5379" max="5379" width="10.28515625" style="21" customWidth="1"/>
    <col min="5380" max="5380" width="10.5703125" style="21" customWidth="1"/>
    <col min="5381" max="5381" width="9.42578125" style="21" customWidth="1"/>
    <col min="5382" max="5632" width="9.140625" style="21"/>
    <col min="5633" max="5633" width="20.85546875" style="21" customWidth="1"/>
    <col min="5634" max="5634" width="48.5703125" style="21" customWidth="1"/>
    <col min="5635" max="5635" width="10.28515625" style="21" customWidth="1"/>
    <col min="5636" max="5636" width="10.5703125" style="21" customWidth="1"/>
    <col min="5637" max="5637" width="9.42578125" style="21" customWidth="1"/>
    <col min="5638" max="5888" width="9.140625" style="21"/>
    <col min="5889" max="5889" width="20.85546875" style="21" customWidth="1"/>
    <col min="5890" max="5890" width="48.5703125" style="21" customWidth="1"/>
    <col min="5891" max="5891" width="10.28515625" style="21" customWidth="1"/>
    <col min="5892" max="5892" width="10.5703125" style="21" customWidth="1"/>
    <col min="5893" max="5893" width="9.42578125" style="21" customWidth="1"/>
    <col min="5894" max="6144" width="9.140625" style="21"/>
    <col min="6145" max="6145" width="20.85546875" style="21" customWidth="1"/>
    <col min="6146" max="6146" width="48.5703125" style="21" customWidth="1"/>
    <col min="6147" max="6147" width="10.28515625" style="21" customWidth="1"/>
    <col min="6148" max="6148" width="10.5703125" style="21" customWidth="1"/>
    <col min="6149" max="6149" width="9.42578125" style="21" customWidth="1"/>
    <col min="6150" max="6400" width="9.140625" style="21"/>
    <col min="6401" max="6401" width="20.85546875" style="21" customWidth="1"/>
    <col min="6402" max="6402" width="48.5703125" style="21" customWidth="1"/>
    <col min="6403" max="6403" width="10.28515625" style="21" customWidth="1"/>
    <col min="6404" max="6404" width="10.5703125" style="21" customWidth="1"/>
    <col min="6405" max="6405" width="9.42578125" style="21" customWidth="1"/>
    <col min="6406" max="6656" width="9.140625" style="21"/>
    <col min="6657" max="6657" width="20.85546875" style="21" customWidth="1"/>
    <col min="6658" max="6658" width="48.5703125" style="21" customWidth="1"/>
    <col min="6659" max="6659" width="10.28515625" style="21" customWidth="1"/>
    <col min="6660" max="6660" width="10.5703125" style="21" customWidth="1"/>
    <col min="6661" max="6661" width="9.42578125" style="21" customWidth="1"/>
    <col min="6662" max="6912" width="9.140625" style="21"/>
    <col min="6913" max="6913" width="20.85546875" style="21" customWidth="1"/>
    <col min="6914" max="6914" width="48.5703125" style="21" customWidth="1"/>
    <col min="6915" max="6915" width="10.28515625" style="21" customWidth="1"/>
    <col min="6916" max="6916" width="10.5703125" style="21" customWidth="1"/>
    <col min="6917" max="6917" width="9.42578125" style="21" customWidth="1"/>
    <col min="6918" max="7168" width="9.140625" style="21"/>
    <col min="7169" max="7169" width="20.85546875" style="21" customWidth="1"/>
    <col min="7170" max="7170" width="48.5703125" style="21" customWidth="1"/>
    <col min="7171" max="7171" width="10.28515625" style="21" customWidth="1"/>
    <col min="7172" max="7172" width="10.5703125" style="21" customWidth="1"/>
    <col min="7173" max="7173" width="9.42578125" style="21" customWidth="1"/>
    <col min="7174" max="7424" width="9.140625" style="21"/>
    <col min="7425" max="7425" width="20.85546875" style="21" customWidth="1"/>
    <col min="7426" max="7426" width="48.5703125" style="21" customWidth="1"/>
    <col min="7427" max="7427" width="10.28515625" style="21" customWidth="1"/>
    <col min="7428" max="7428" width="10.5703125" style="21" customWidth="1"/>
    <col min="7429" max="7429" width="9.42578125" style="21" customWidth="1"/>
    <col min="7430" max="7680" width="9.140625" style="21"/>
    <col min="7681" max="7681" width="20.85546875" style="21" customWidth="1"/>
    <col min="7682" max="7682" width="48.5703125" style="21" customWidth="1"/>
    <col min="7683" max="7683" width="10.28515625" style="21" customWidth="1"/>
    <col min="7684" max="7684" width="10.5703125" style="21" customWidth="1"/>
    <col min="7685" max="7685" width="9.42578125" style="21" customWidth="1"/>
    <col min="7686" max="7936" width="9.140625" style="21"/>
    <col min="7937" max="7937" width="20.85546875" style="21" customWidth="1"/>
    <col min="7938" max="7938" width="48.5703125" style="21" customWidth="1"/>
    <col min="7939" max="7939" width="10.28515625" style="21" customWidth="1"/>
    <col min="7940" max="7940" width="10.5703125" style="21" customWidth="1"/>
    <col min="7941" max="7941" width="9.42578125" style="21" customWidth="1"/>
    <col min="7942" max="8192" width="9.140625" style="21"/>
    <col min="8193" max="8193" width="20.85546875" style="21" customWidth="1"/>
    <col min="8194" max="8194" width="48.5703125" style="21" customWidth="1"/>
    <col min="8195" max="8195" width="10.28515625" style="21" customWidth="1"/>
    <col min="8196" max="8196" width="10.5703125" style="21" customWidth="1"/>
    <col min="8197" max="8197" width="9.42578125" style="21" customWidth="1"/>
    <col min="8198" max="8448" width="9.140625" style="21"/>
    <col min="8449" max="8449" width="20.85546875" style="21" customWidth="1"/>
    <col min="8450" max="8450" width="48.5703125" style="21" customWidth="1"/>
    <col min="8451" max="8451" width="10.28515625" style="21" customWidth="1"/>
    <col min="8452" max="8452" width="10.5703125" style="21" customWidth="1"/>
    <col min="8453" max="8453" width="9.42578125" style="21" customWidth="1"/>
    <col min="8454" max="8704" width="9.140625" style="21"/>
    <col min="8705" max="8705" width="20.85546875" style="21" customWidth="1"/>
    <col min="8706" max="8706" width="48.5703125" style="21" customWidth="1"/>
    <col min="8707" max="8707" width="10.28515625" style="21" customWidth="1"/>
    <col min="8708" max="8708" width="10.5703125" style="21" customWidth="1"/>
    <col min="8709" max="8709" width="9.42578125" style="21" customWidth="1"/>
    <col min="8710" max="8960" width="9.140625" style="21"/>
    <col min="8961" max="8961" width="20.85546875" style="21" customWidth="1"/>
    <col min="8962" max="8962" width="48.5703125" style="21" customWidth="1"/>
    <col min="8963" max="8963" width="10.28515625" style="21" customWidth="1"/>
    <col min="8964" max="8964" width="10.5703125" style="21" customWidth="1"/>
    <col min="8965" max="8965" width="9.42578125" style="21" customWidth="1"/>
    <col min="8966" max="9216" width="9.140625" style="21"/>
    <col min="9217" max="9217" width="20.85546875" style="21" customWidth="1"/>
    <col min="9218" max="9218" width="48.5703125" style="21" customWidth="1"/>
    <col min="9219" max="9219" width="10.28515625" style="21" customWidth="1"/>
    <col min="9220" max="9220" width="10.5703125" style="21" customWidth="1"/>
    <col min="9221" max="9221" width="9.42578125" style="21" customWidth="1"/>
    <col min="9222" max="9472" width="9.140625" style="21"/>
    <col min="9473" max="9473" width="20.85546875" style="21" customWidth="1"/>
    <col min="9474" max="9474" width="48.5703125" style="21" customWidth="1"/>
    <col min="9475" max="9475" width="10.28515625" style="21" customWidth="1"/>
    <col min="9476" max="9476" width="10.5703125" style="21" customWidth="1"/>
    <col min="9477" max="9477" width="9.42578125" style="21" customWidth="1"/>
    <col min="9478" max="9728" width="9.140625" style="21"/>
    <col min="9729" max="9729" width="20.85546875" style="21" customWidth="1"/>
    <col min="9730" max="9730" width="48.5703125" style="21" customWidth="1"/>
    <col min="9731" max="9731" width="10.28515625" style="21" customWidth="1"/>
    <col min="9732" max="9732" width="10.5703125" style="21" customWidth="1"/>
    <col min="9733" max="9733" width="9.42578125" style="21" customWidth="1"/>
    <col min="9734" max="9984" width="9.140625" style="21"/>
    <col min="9985" max="9985" width="20.85546875" style="21" customWidth="1"/>
    <col min="9986" max="9986" width="48.5703125" style="21" customWidth="1"/>
    <col min="9987" max="9987" width="10.28515625" style="21" customWidth="1"/>
    <col min="9988" max="9988" width="10.5703125" style="21" customWidth="1"/>
    <col min="9989" max="9989" width="9.42578125" style="21" customWidth="1"/>
    <col min="9990" max="10240" width="9.140625" style="21"/>
    <col min="10241" max="10241" width="20.85546875" style="21" customWidth="1"/>
    <col min="10242" max="10242" width="48.5703125" style="21" customWidth="1"/>
    <col min="10243" max="10243" width="10.28515625" style="21" customWidth="1"/>
    <col min="10244" max="10244" width="10.5703125" style="21" customWidth="1"/>
    <col min="10245" max="10245" width="9.42578125" style="21" customWidth="1"/>
    <col min="10246" max="10496" width="9.140625" style="21"/>
    <col min="10497" max="10497" width="20.85546875" style="21" customWidth="1"/>
    <col min="10498" max="10498" width="48.5703125" style="21" customWidth="1"/>
    <col min="10499" max="10499" width="10.28515625" style="21" customWidth="1"/>
    <col min="10500" max="10500" width="10.5703125" style="21" customWidth="1"/>
    <col min="10501" max="10501" width="9.42578125" style="21" customWidth="1"/>
    <col min="10502" max="10752" width="9.140625" style="21"/>
    <col min="10753" max="10753" width="20.85546875" style="21" customWidth="1"/>
    <col min="10754" max="10754" width="48.5703125" style="21" customWidth="1"/>
    <col min="10755" max="10755" width="10.28515625" style="21" customWidth="1"/>
    <col min="10756" max="10756" width="10.5703125" style="21" customWidth="1"/>
    <col min="10757" max="10757" width="9.42578125" style="21" customWidth="1"/>
    <col min="10758" max="11008" width="9.140625" style="21"/>
    <col min="11009" max="11009" width="20.85546875" style="21" customWidth="1"/>
    <col min="11010" max="11010" width="48.5703125" style="21" customWidth="1"/>
    <col min="11011" max="11011" width="10.28515625" style="21" customWidth="1"/>
    <col min="11012" max="11012" width="10.5703125" style="21" customWidth="1"/>
    <col min="11013" max="11013" width="9.42578125" style="21" customWidth="1"/>
    <col min="11014" max="11264" width="9.140625" style="21"/>
    <col min="11265" max="11265" width="20.85546875" style="21" customWidth="1"/>
    <col min="11266" max="11266" width="48.5703125" style="21" customWidth="1"/>
    <col min="11267" max="11267" width="10.28515625" style="21" customWidth="1"/>
    <col min="11268" max="11268" width="10.5703125" style="21" customWidth="1"/>
    <col min="11269" max="11269" width="9.42578125" style="21" customWidth="1"/>
    <col min="11270" max="11520" width="9.140625" style="21"/>
    <col min="11521" max="11521" width="20.85546875" style="21" customWidth="1"/>
    <col min="11522" max="11522" width="48.5703125" style="21" customWidth="1"/>
    <col min="11523" max="11523" width="10.28515625" style="21" customWidth="1"/>
    <col min="11524" max="11524" width="10.5703125" style="21" customWidth="1"/>
    <col min="11525" max="11525" width="9.42578125" style="21" customWidth="1"/>
    <col min="11526" max="11776" width="9.140625" style="21"/>
    <col min="11777" max="11777" width="20.85546875" style="21" customWidth="1"/>
    <col min="11778" max="11778" width="48.5703125" style="21" customWidth="1"/>
    <col min="11779" max="11779" width="10.28515625" style="21" customWidth="1"/>
    <col min="11780" max="11780" width="10.5703125" style="21" customWidth="1"/>
    <col min="11781" max="11781" width="9.42578125" style="21" customWidth="1"/>
    <col min="11782" max="12032" width="9.140625" style="21"/>
    <col min="12033" max="12033" width="20.85546875" style="21" customWidth="1"/>
    <col min="12034" max="12034" width="48.5703125" style="21" customWidth="1"/>
    <col min="12035" max="12035" width="10.28515625" style="21" customWidth="1"/>
    <col min="12036" max="12036" width="10.5703125" style="21" customWidth="1"/>
    <col min="12037" max="12037" width="9.42578125" style="21" customWidth="1"/>
    <col min="12038" max="12288" width="9.140625" style="21"/>
    <col min="12289" max="12289" width="20.85546875" style="21" customWidth="1"/>
    <col min="12290" max="12290" width="48.5703125" style="21" customWidth="1"/>
    <col min="12291" max="12291" width="10.28515625" style="21" customWidth="1"/>
    <col min="12292" max="12292" width="10.5703125" style="21" customWidth="1"/>
    <col min="12293" max="12293" width="9.42578125" style="21" customWidth="1"/>
    <col min="12294" max="12544" width="9.140625" style="21"/>
    <col min="12545" max="12545" width="20.85546875" style="21" customWidth="1"/>
    <col min="12546" max="12546" width="48.5703125" style="21" customWidth="1"/>
    <col min="12547" max="12547" width="10.28515625" style="21" customWidth="1"/>
    <col min="12548" max="12548" width="10.5703125" style="21" customWidth="1"/>
    <col min="12549" max="12549" width="9.42578125" style="21" customWidth="1"/>
    <col min="12550" max="12800" width="9.140625" style="21"/>
    <col min="12801" max="12801" width="20.85546875" style="21" customWidth="1"/>
    <col min="12802" max="12802" width="48.5703125" style="21" customWidth="1"/>
    <col min="12803" max="12803" width="10.28515625" style="21" customWidth="1"/>
    <col min="12804" max="12804" width="10.5703125" style="21" customWidth="1"/>
    <col min="12805" max="12805" width="9.42578125" style="21" customWidth="1"/>
    <col min="12806" max="13056" width="9.140625" style="21"/>
    <col min="13057" max="13057" width="20.85546875" style="21" customWidth="1"/>
    <col min="13058" max="13058" width="48.5703125" style="21" customWidth="1"/>
    <col min="13059" max="13059" width="10.28515625" style="21" customWidth="1"/>
    <col min="13060" max="13060" width="10.5703125" style="21" customWidth="1"/>
    <col min="13061" max="13061" width="9.42578125" style="21" customWidth="1"/>
    <col min="13062" max="13312" width="9.140625" style="21"/>
    <col min="13313" max="13313" width="20.85546875" style="21" customWidth="1"/>
    <col min="13314" max="13314" width="48.5703125" style="21" customWidth="1"/>
    <col min="13315" max="13315" width="10.28515625" style="21" customWidth="1"/>
    <col min="13316" max="13316" width="10.5703125" style="21" customWidth="1"/>
    <col min="13317" max="13317" width="9.42578125" style="21" customWidth="1"/>
    <col min="13318" max="13568" width="9.140625" style="21"/>
    <col min="13569" max="13569" width="20.85546875" style="21" customWidth="1"/>
    <col min="13570" max="13570" width="48.5703125" style="21" customWidth="1"/>
    <col min="13571" max="13571" width="10.28515625" style="21" customWidth="1"/>
    <col min="13572" max="13572" width="10.5703125" style="21" customWidth="1"/>
    <col min="13573" max="13573" width="9.42578125" style="21" customWidth="1"/>
    <col min="13574" max="13824" width="9.140625" style="21"/>
    <col min="13825" max="13825" width="20.85546875" style="21" customWidth="1"/>
    <col min="13826" max="13826" width="48.5703125" style="21" customWidth="1"/>
    <col min="13827" max="13827" width="10.28515625" style="21" customWidth="1"/>
    <col min="13828" max="13828" width="10.5703125" style="21" customWidth="1"/>
    <col min="13829" max="13829" width="9.42578125" style="21" customWidth="1"/>
    <col min="13830" max="14080" width="9.140625" style="21"/>
    <col min="14081" max="14081" width="20.85546875" style="21" customWidth="1"/>
    <col min="14082" max="14082" width="48.5703125" style="21" customWidth="1"/>
    <col min="14083" max="14083" width="10.28515625" style="21" customWidth="1"/>
    <col min="14084" max="14084" width="10.5703125" style="21" customWidth="1"/>
    <col min="14085" max="14085" width="9.42578125" style="21" customWidth="1"/>
    <col min="14086" max="14336" width="9.140625" style="21"/>
    <col min="14337" max="14337" width="20.85546875" style="21" customWidth="1"/>
    <col min="14338" max="14338" width="48.5703125" style="21" customWidth="1"/>
    <col min="14339" max="14339" width="10.28515625" style="21" customWidth="1"/>
    <col min="14340" max="14340" width="10.5703125" style="21" customWidth="1"/>
    <col min="14341" max="14341" width="9.42578125" style="21" customWidth="1"/>
    <col min="14342" max="14592" width="9.140625" style="21"/>
    <col min="14593" max="14593" width="20.85546875" style="21" customWidth="1"/>
    <col min="14594" max="14594" width="48.5703125" style="21" customWidth="1"/>
    <col min="14595" max="14595" width="10.28515625" style="21" customWidth="1"/>
    <col min="14596" max="14596" width="10.5703125" style="21" customWidth="1"/>
    <col min="14597" max="14597" width="9.42578125" style="21" customWidth="1"/>
    <col min="14598" max="14848" width="9.140625" style="21"/>
    <col min="14849" max="14849" width="20.85546875" style="21" customWidth="1"/>
    <col min="14850" max="14850" width="48.5703125" style="21" customWidth="1"/>
    <col min="14851" max="14851" width="10.28515625" style="21" customWidth="1"/>
    <col min="14852" max="14852" width="10.5703125" style="21" customWidth="1"/>
    <col min="14853" max="14853" width="9.42578125" style="21" customWidth="1"/>
    <col min="14854" max="15104" width="9.140625" style="21"/>
    <col min="15105" max="15105" width="20.85546875" style="21" customWidth="1"/>
    <col min="15106" max="15106" width="48.5703125" style="21" customWidth="1"/>
    <col min="15107" max="15107" width="10.28515625" style="21" customWidth="1"/>
    <col min="15108" max="15108" width="10.5703125" style="21" customWidth="1"/>
    <col min="15109" max="15109" width="9.42578125" style="21" customWidth="1"/>
    <col min="15110" max="15360" width="9.140625" style="21"/>
    <col min="15361" max="15361" width="20.85546875" style="21" customWidth="1"/>
    <col min="15362" max="15362" width="48.5703125" style="21" customWidth="1"/>
    <col min="15363" max="15363" width="10.28515625" style="21" customWidth="1"/>
    <col min="15364" max="15364" width="10.5703125" style="21" customWidth="1"/>
    <col min="15365" max="15365" width="9.42578125" style="21" customWidth="1"/>
    <col min="15366" max="15616" width="9.140625" style="21"/>
    <col min="15617" max="15617" width="20.85546875" style="21" customWidth="1"/>
    <col min="15618" max="15618" width="48.5703125" style="21" customWidth="1"/>
    <col min="15619" max="15619" width="10.28515625" style="21" customWidth="1"/>
    <col min="15620" max="15620" width="10.5703125" style="21" customWidth="1"/>
    <col min="15621" max="15621" width="9.42578125" style="21" customWidth="1"/>
    <col min="15622" max="15872" width="9.140625" style="21"/>
    <col min="15873" max="15873" width="20.85546875" style="21" customWidth="1"/>
    <col min="15874" max="15874" width="48.5703125" style="21" customWidth="1"/>
    <col min="15875" max="15875" width="10.28515625" style="21" customWidth="1"/>
    <col min="15876" max="15876" width="10.5703125" style="21" customWidth="1"/>
    <col min="15877" max="15877" width="9.42578125" style="21" customWidth="1"/>
    <col min="15878" max="16128" width="9.140625" style="21"/>
    <col min="16129" max="16129" width="20.85546875" style="21" customWidth="1"/>
    <col min="16130" max="16130" width="48.5703125" style="21" customWidth="1"/>
    <col min="16131" max="16131" width="10.28515625" style="21" customWidth="1"/>
    <col min="16132" max="16132" width="10.5703125" style="21" customWidth="1"/>
    <col min="16133" max="16133" width="9.42578125" style="21" customWidth="1"/>
    <col min="16134" max="16384" width="9.140625" style="21"/>
  </cols>
  <sheetData>
    <row r="1" spans="1:5" ht="14.25" x14ac:dyDescent="0.2">
      <c r="C1" s="294" t="s">
        <v>114</v>
      </c>
      <c r="D1" s="294"/>
      <c r="E1" s="294"/>
    </row>
    <row r="2" spans="1:5" ht="15" x14ac:dyDescent="0.2">
      <c r="C2" s="290" t="s">
        <v>87</v>
      </c>
      <c r="D2" s="290"/>
      <c r="E2" s="290"/>
    </row>
    <row r="3" spans="1:5" ht="15" x14ac:dyDescent="0.2">
      <c r="C3" s="295" t="s">
        <v>88</v>
      </c>
      <c r="D3" s="295"/>
      <c r="E3" s="295"/>
    </row>
    <row r="4" spans="1:5" ht="15" x14ac:dyDescent="0.2">
      <c r="C4" s="290" t="s">
        <v>466</v>
      </c>
      <c r="D4" s="290"/>
      <c r="E4" s="290"/>
    </row>
    <row r="7" spans="1:5" ht="12.75" customHeight="1" x14ac:dyDescent="0.2">
      <c r="A7" s="297" t="s">
        <v>115</v>
      </c>
      <c r="B7" s="297"/>
      <c r="C7" s="297"/>
      <c r="D7" s="298"/>
      <c r="E7" s="298"/>
    </row>
    <row r="8" spans="1:5" x14ac:dyDescent="0.2">
      <c r="A8" s="299" t="s">
        <v>372</v>
      </c>
      <c r="B8" s="298"/>
      <c r="C8" s="298"/>
      <c r="D8" s="298"/>
      <c r="E8" s="298"/>
    </row>
    <row r="9" spans="1:5" x14ac:dyDescent="0.2">
      <c r="A9" s="298"/>
      <c r="B9" s="298"/>
      <c r="C9" s="298"/>
      <c r="D9" s="298"/>
      <c r="E9" s="298"/>
    </row>
    <row r="10" spans="1:5" ht="14.25" x14ac:dyDescent="0.2">
      <c r="A10" s="300" t="s">
        <v>122</v>
      </c>
      <c r="B10" s="296" t="s">
        <v>116</v>
      </c>
      <c r="C10" s="121" t="s">
        <v>117</v>
      </c>
      <c r="D10" s="121" t="s">
        <v>117</v>
      </c>
      <c r="E10" s="121" t="s">
        <v>117</v>
      </c>
    </row>
    <row r="11" spans="1:5" ht="42.75" x14ac:dyDescent="0.2">
      <c r="A11" s="301"/>
      <c r="B11" s="296"/>
      <c r="C11" s="122" t="s">
        <v>373</v>
      </c>
      <c r="D11" s="122" t="s">
        <v>374</v>
      </c>
      <c r="E11" s="122" t="s">
        <v>375</v>
      </c>
    </row>
    <row r="12" spans="1:5" s="22" customFormat="1" ht="12.75" customHeight="1" x14ac:dyDescent="0.2">
      <c r="A12" s="123">
        <v>1</v>
      </c>
      <c r="B12" s="123">
        <v>2</v>
      </c>
      <c r="C12" s="123">
        <v>3</v>
      </c>
      <c r="D12" s="123">
        <v>4</v>
      </c>
      <c r="E12" s="123">
        <v>5</v>
      </c>
    </row>
    <row r="13" spans="1:5" ht="44.25" customHeight="1" x14ac:dyDescent="0.2">
      <c r="A13" s="124" t="s">
        <v>71</v>
      </c>
      <c r="B13" s="125" t="s">
        <v>118</v>
      </c>
      <c r="C13" s="126">
        <f>C14+C15</f>
        <v>26585.200000000001</v>
      </c>
      <c r="D13" s="126">
        <f>D14</f>
        <v>27150.400000000001</v>
      </c>
      <c r="E13" s="126">
        <f>E14</f>
        <v>28046.9</v>
      </c>
    </row>
    <row r="14" spans="1:5" ht="30" x14ac:dyDescent="0.2">
      <c r="A14" s="127" t="s">
        <v>71</v>
      </c>
      <c r="B14" s="23" t="s">
        <v>119</v>
      </c>
      <c r="C14" s="119">
        <f>'приложение 2 на 23'!E31</f>
        <v>26224.2</v>
      </c>
      <c r="D14" s="119">
        <f>'ПРИЛОЖЕНИЕ 2 на 24'!E31</f>
        <v>27150.400000000001</v>
      </c>
      <c r="E14" s="119">
        <f>'ПРИЛОЖЕНИЕ 2 на 2025 год'!E31</f>
        <v>28046.9</v>
      </c>
    </row>
    <row r="15" spans="1:5" ht="30" x14ac:dyDescent="0.2">
      <c r="A15" s="192" t="s">
        <v>458</v>
      </c>
      <c r="B15" s="130" t="s">
        <v>459</v>
      </c>
      <c r="C15" s="119">
        <f>'приложение 2 на 23'!E32</f>
        <v>361</v>
      </c>
      <c r="D15" s="119">
        <f>'приложение 2 на 23'!F32</f>
        <v>0</v>
      </c>
      <c r="E15" s="119">
        <f>'приложение 2 на 23'!G32</f>
        <v>0</v>
      </c>
    </row>
    <row r="16" spans="1:5" ht="42.75" x14ac:dyDescent="0.2">
      <c r="A16" s="124" t="s">
        <v>200</v>
      </c>
      <c r="B16" s="125" t="s">
        <v>74</v>
      </c>
      <c r="C16" s="126">
        <f>C17+C19+C20+C21+C22+C23+C18+C25+C24</f>
        <v>46715.469039999996</v>
      </c>
      <c r="D16" s="126">
        <f>D17+D19+D20+D21+D22+D23+D18</f>
        <v>2325.5</v>
      </c>
      <c r="E16" s="126">
        <f>SUM(E17:E26)</f>
        <v>11880.331000000002</v>
      </c>
    </row>
    <row r="17" spans="1:5" ht="45" x14ac:dyDescent="0.2">
      <c r="A17" s="127" t="s">
        <v>191</v>
      </c>
      <c r="B17" s="23" t="s">
        <v>198</v>
      </c>
      <c r="C17" s="119">
        <f>'приложение 2 на 23'!E39</f>
        <v>8000</v>
      </c>
      <c r="D17" s="119">
        <f>'приложение 2 на 23'!F39</f>
        <v>0</v>
      </c>
      <c r="E17" s="119">
        <v>0</v>
      </c>
    </row>
    <row r="18" spans="1:5" ht="38.25" x14ac:dyDescent="0.2">
      <c r="A18" s="193" t="s">
        <v>401</v>
      </c>
      <c r="B18" s="9" t="s">
        <v>402</v>
      </c>
      <c r="C18" s="119">
        <f>'приложение 2 на 23'!E42</f>
        <v>27019.479039999998</v>
      </c>
      <c r="D18" s="119">
        <f>'приложение 2 на 23'!F42</f>
        <v>0</v>
      </c>
      <c r="E18" s="119">
        <f>'приложение 2 на 23'!G42</f>
        <v>0</v>
      </c>
    </row>
    <row r="19" spans="1:5" ht="15" x14ac:dyDescent="0.2">
      <c r="A19" s="127" t="s">
        <v>75</v>
      </c>
      <c r="B19" s="23" t="s">
        <v>193</v>
      </c>
      <c r="C19" s="119">
        <f>'приложение 2 на 23'!E35</f>
        <v>621.6</v>
      </c>
      <c r="D19" s="119">
        <f>'ПРИЛОЖЕНИЕ 2 на 24'!E34</f>
        <v>680.8</v>
      </c>
      <c r="E19" s="119">
        <v>0</v>
      </c>
    </row>
    <row r="20" spans="1:5" ht="15" x14ac:dyDescent="0.2">
      <c r="A20" s="127" t="s">
        <v>75</v>
      </c>
      <c r="B20" s="23" t="s">
        <v>195</v>
      </c>
      <c r="C20" s="119">
        <f>'приложение 2 на 23'!E34</f>
        <v>1798.3</v>
      </c>
      <c r="D20" s="119">
        <f>'ПРИЛОЖЕНИЕ 2 на 24'!E33</f>
        <v>1644.7</v>
      </c>
      <c r="E20" s="119">
        <f>'ПРИЛОЖЕНИЕ 2 на 2025 год'!E34</f>
        <v>1644.7</v>
      </c>
    </row>
    <row r="21" spans="1:5" ht="15" x14ac:dyDescent="0.2">
      <c r="A21" s="127" t="s">
        <v>75</v>
      </c>
      <c r="B21" s="23" t="s">
        <v>196</v>
      </c>
      <c r="C21" s="119">
        <f>'приложение 2 на 23'!E36</f>
        <v>1850</v>
      </c>
      <c r="D21" s="119">
        <v>0</v>
      </c>
      <c r="E21" s="119">
        <v>0</v>
      </c>
    </row>
    <row r="22" spans="1:5" ht="15" x14ac:dyDescent="0.2">
      <c r="A22" s="127" t="s">
        <v>75</v>
      </c>
      <c r="B22" s="23" t="s">
        <v>197</v>
      </c>
      <c r="C22" s="119">
        <f>'приложение 2 на 23'!E37</f>
        <v>1050.4000000000001</v>
      </c>
      <c r="D22" s="119">
        <v>0</v>
      </c>
      <c r="E22" s="119">
        <v>0</v>
      </c>
    </row>
    <row r="23" spans="1:5" ht="15" x14ac:dyDescent="0.2">
      <c r="A23" s="127" t="s">
        <v>75</v>
      </c>
      <c r="B23" s="23" t="s">
        <v>194</v>
      </c>
      <c r="C23" s="119">
        <f>'приложение 2 на 23'!E38</f>
        <v>913.8</v>
      </c>
      <c r="D23" s="119">
        <v>0</v>
      </c>
      <c r="E23" s="119">
        <v>0</v>
      </c>
    </row>
    <row r="24" spans="1:5" ht="15" x14ac:dyDescent="0.2">
      <c r="A24" s="127" t="s">
        <v>75</v>
      </c>
      <c r="B24" s="23" t="s">
        <v>381</v>
      </c>
      <c r="C24" s="119">
        <f>'приложение 2 на 23'!E40</f>
        <v>50.9</v>
      </c>
      <c r="D24" s="119">
        <f>'приложение 2 на 23'!F40</f>
        <v>0</v>
      </c>
      <c r="E24" s="119">
        <f>'приложение 2 на 23'!G40</f>
        <v>0</v>
      </c>
    </row>
    <row r="25" spans="1:5" ht="15" x14ac:dyDescent="0.2">
      <c r="A25" s="127" t="s">
        <v>75</v>
      </c>
      <c r="B25" s="23" t="s">
        <v>380</v>
      </c>
      <c r="C25" s="119">
        <f>'приложение 2 на 23'!E41</f>
        <v>5410.99</v>
      </c>
      <c r="D25" s="119">
        <v>0</v>
      </c>
      <c r="E25" s="119">
        <v>0</v>
      </c>
    </row>
    <row r="26" spans="1:5" ht="25.5" x14ac:dyDescent="0.2">
      <c r="A26" s="156" t="s">
        <v>75</v>
      </c>
      <c r="B26" s="86" t="s">
        <v>383</v>
      </c>
      <c r="C26" s="119"/>
      <c r="D26" s="119"/>
      <c r="E26" s="119">
        <f>'ПРИЛОЖЕНИЕ 2 на 2025 год'!E33</f>
        <v>10235.631000000001</v>
      </c>
    </row>
    <row r="27" spans="1:5" ht="30" x14ac:dyDescent="0.2">
      <c r="A27" s="128" t="s">
        <v>199</v>
      </c>
      <c r="B27" s="120" t="s">
        <v>77</v>
      </c>
      <c r="C27" s="129">
        <f>C28+C29</f>
        <v>318.12</v>
      </c>
      <c r="D27" s="129">
        <f>D28+D29</f>
        <v>332.02</v>
      </c>
      <c r="E27" s="129">
        <f t="shared" ref="E27" si="0">E28+E29</f>
        <v>343.41999999999996</v>
      </c>
    </row>
    <row r="28" spans="1:5" ht="42.6" customHeight="1" x14ac:dyDescent="0.2">
      <c r="A28" s="127" t="s">
        <v>78</v>
      </c>
      <c r="B28" s="23" t="s">
        <v>120</v>
      </c>
      <c r="C28" s="119">
        <f>'приложение 2 на 23'!E44</f>
        <v>3.52</v>
      </c>
      <c r="D28" s="119">
        <f>'ПРИЛОЖЕНИЕ 2 на 24'!E36</f>
        <v>3.52</v>
      </c>
      <c r="E28" s="119">
        <f>'ПРИЛОЖЕНИЕ 2 на 2025 год'!E36</f>
        <v>3.52</v>
      </c>
    </row>
    <row r="29" spans="1:5" ht="60" x14ac:dyDescent="0.2">
      <c r="A29" s="130" t="s">
        <v>241</v>
      </c>
      <c r="B29" s="130" t="s">
        <v>81</v>
      </c>
      <c r="C29" s="131">
        <f>'приложение 2 на 23'!E45</f>
        <v>314.60000000000002</v>
      </c>
      <c r="D29" s="131">
        <f>'ПРИЛОЖЕНИЕ 2 на 24'!E37</f>
        <v>328.5</v>
      </c>
      <c r="E29" s="131">
        <f>'ПРИЛОЖЕНИЕ 2 на 2025 год'!E37</f>
        <v>339.9</v>
      </c>
    </row>
    <row r="30" spans="1:5" ht="45" x14ac:dyDescent="0.2">
      <c r="A30" s="132" t="s">
        <v>83</v>
      </c>
      <c r="B30" s="133" t="s">
        <v>84</v>
      </c>
      <c r="C30" s="129">
        <f>SUM(C31:C32)</f>
        <v>8288.0321100000001</v>
      </c>
      <c r="D30" s="129">
        <f>SUM(D31:D32)</f>
        <v>400</v>
      </c>
      <c r="E30" s="129">
        <f>SUM(E31:E32)</f>
        <v>0</v>
      </c>
    </row>
    <row r="31" spans="1:5" ht="45" x14ac:dyDescent="0.2">
      <c r="A31" s="137" t="s">
        <v>83</v>
      </c>
      <c r="B31" s="138" t="s">
        <v>84</v>
      </c>
      <c r="C31" s="139">
        <f>'приложение 2 на 23'!E47</f>
        <v>310.98</v>
      </c>
      <c r="D31" s="139">
        <f>'ПРИЛОЖЕНИЕ 2 на 24'!E39</f>
        <v>400</v>
      </c>
      <c r="E31" s="139">
        <f>'ПРИЛОЖЕНИЕ 2 на 24'!F39</f>
        <v>0</v>
      </c>
    </row>
    <row r="32" spans="1:5" ht="45" x14ac:dyDescent="0.2">
      <c r="A32" s="137" t="s">
        <v>83</v>
      </c>
      <c r="B32" s="138" t="s">
        <v>84</v>
      </c>
      <c r="C32" s="139">
        <f>'приложение 2 на 23'!E48</f>
        <v>7977.0521099999996</v>
      </c>
      <c r="D32" s="139">
        <f>'приложение 2 на 23'!F48</f>
        <v>0</v>
      </c>
      <c r="E32" s="139">
        <f>'приложение 2 на 23'!G48</f>
        <v>0</v>
      </c>
    </row>
    <row r="33" spans="1:5" ht="14.25" x14ac:dyDescent="0.2">
      <c r="A33" s="134"/>
      <c r="B33" s="135" t="s">
        <v>121</v>
      </c>
      <c r="C33" s="126">
        <f>C30+C27+C16+C13</f>
        <v>81906.821150000003</v>
      </c>
      <c r="D33" s="126">
        <f>D30+D27+D16+D13</f>
        <v>30207.920000000002</v>
      </c>
      <c r="E33" s="126">
        <f>E30+E27+E16+E13</f>
        <v>40270.651000000005</v>
      </c>
    </row>
    <row r="34" spans="1:5" ht="14.25" x14ac:dyDescent="0.2">
      <c r="A34" s="25"/>
      <c r="B34" s="25"/>
      <c r="C34" s="26"/>
      <c r="D34" s="27"/>
      <c r="E34" s="27"/>
    </row>
    <row r="35" spans="1:5" ht="102.75" customHeight="1" x14ac:dyDescent="0.2">
      <c r="A35"/>
      <c r="B35"/>
      <c r="C35"/>
    </row>
    <row r="36" spans="1:5" ht="69" customHeight="1" x14ac:dyDescent="0.2">
      <c r="A36"/>
      <c r="B36"/>
      <c r="C36"/>
    </row>
    <row r="37" spans="1:5" x14ac:dyDescent="0.2">
      <c r="A37"/>
      <c r="B37"/>
      <c r="C37"/>
    </row>
    <row r="38" spans="1:5" x14ac:dyDescent="0.2">
      <c r="A38"/>
      <c r="B38"/>
      <c r="C38"/>
    </row>
    <row r="39" spans="1:5" x14ac:dyDescent="0.2">
      <c r="A39"/>
      <c r="B39"/>
      <c r="C39"/>
    </row>
    <row r="40" spans="1:5" x14ac:dyDescent="0.2">
      <c r="A40"/>
      <c r="B40"/>
      <c r="C40"/>
    </row>
    <row r="41" spans="1:5" ht="85.5" customHeight="1" x14ac:dyDescent="0.2">
      <c r="A41"/>
      <c r="B41"/>
      <c r="C41"/>
    </row>
    <row r="42" spans="1:5" ht="80.25" customHeight="1" x14ac:dyDescent="0.2">
      <c r="A42"/>
      <c r="B42"/>
      <c r="C42"/>
    </row>
    <row r="43" spans="1:5" ht="102.75" customHeight="1" x14ac:dyDescent="0.2">
      <c r="A43"/>
      <c r="B43"/>
      <c r="C43"/>
    </row>
    <row r="44" spans="1:5" x14ac:dyDescent="0.2">
      <c r="A44"/>
      <c r="B44"/>
      <c r="C44"/>
    </row>
    <row r="45" spans="1:5" x14ac:dyDescent="0.2">
      <c r="A45"/>
      <c r="B45"/>
      <c r="C45"/>
    </row>
    <row r="46" spans="1:5" x14ac:dyDescent="0.2">
      <c r="A46"/>
      <c r="B46"/>
      <c r="C46"/>
    </row>
    <row r="47" spans="1:5" x14ac:dyDescent="0.2">
      <c r="A47"/>
      <c r="B47"/>
      <c r="C47"/>
    </row>
    <row r="48" spans="1:5" ht="66" customHeight="1" x14ac:dyDescent="0.2">
      <c r="A48"/>
      <c r="B48"/>
      <c r="C48"/>
    </row>
    <row r="49" spans="1:3" ht="81" customHeight="1" x14ac:dyDescent="0.2">
      <c r="A49"/>
      <c r="B49"/>
      <c r="C49"/>
    </row>
    <row r="50" spans="1:3" ht="68.25" customHeight="1" x14ac:dyDescent="0.2">
      <c r="A50"/>
      <c r="B50"/>
      <c r="C50"/>
    </row>
    <row r="51" spans="1:3" ht="94.5" customHeight="1" x14ac:dyDescent="0.2">
      <c r="A51"/>
      <c r="B51"/>
      <c r="C51"/>
    </row>
    <row r="52" spans="1:3" x14ac:dyDescent="0.2">
      <c r="A52"/>
      <c r="B52"/>
      <c r="C52"/>
    </row>
    <row r="53" spans="1:3" x14ac:dyDescent="0.2">
      <c r="A53"/>
      <c r="B53"/>
      <c r="C53"/>
    </row>
    <row r="54" spans="1:3" x14ac:dyDescent="0.2">
      <c r="A54"/>
      <c r="B54"/>
      <c r="C54"/>
    </row>
    <row r="55" spans="1:3" ht="65.25" customHeight="1" x14ac:dyDescent="0.2">
      <c r="A55"/>
      <c r="B55"/>
      <c r="C55"/>
    </row>
    <row r="56" spans="1:3" ht="81" customHeight="1" x14ac:dyDescent="0.2">
      <c r="A56"/>
      <c r="B56"/>
      <c r="C56"/>
    </row>
    <row r="57" spans="1:3" ht="60.75" customHeight="1" x14ac:dyDescent="0.2">
      <c r="A57"/>
      <c r="B57"/>
      <c r="C57"/>
    </row>
    <row r="58" spans="1:3" ht="63.75" customHeight="1" x14ac:dyDescent="0.2">
      <c r="A58"/>
      <c r="B58"/>
      <c r="C58"/>
    </row>
    <row r="59" spans="1:3" ht="52.5" customHeight="1" x14ac:dyDescent="0.2">
      <c r="A59"/>
      <c r="B59"/>
      <c r="C59"/>
    </row>
    <row r="60" spans="1:3" ht="65.25" customHeight="1" x14ac:dyDescent="0.2">
      <c r="A60"/>
      <c r="B60"/>
      <c r="C60"/>
    </row>
    <row r="61" spans="1:3" ht="97.5" customHeight="1" x14ac:dyDescent="0.2">
      <c r="A61"/>
      <c r="B61"/>
      <c r="C61"/>
    </row>
    <row r="62" spans="1:3" ht="78.75" customHeight="1" x14ac:dyDescent="0.2">
      <c r="A62"/>
      <c r="B62"/>
      <c r="C62"/>
    </row>
    <row r="63" spans="1:3" ht="48" customHeight="1" x14ac:dyDescent="0.2">
      <c r="A63"/>
      <c r="B63"/>
      <c r="C63"/>
    </row>
    <row r="64" spans="1:3" ht="84" customHeight="1" x14ac:dyDescent="0.2">
      <c r="A64"/>
      <c r="B64"/>
      <c r="C64"/>
    </row>
    <row r="65" spans="1:3" ht="65.25" customHeight="1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x14ac:dyDescent="0.2">
      <c r="A70"/>
      <c r="B70"/>
      <c r="C70"/>
    </row>
    <row r="71" spans="1:3" x14ac:dyDescent="0.2">
      <c r="A71"/>
      <c r="B71"/>
      <c r="C71"/>
    </row>
    <row r="72" spans="1:3" ht="21" customHeight="1" x14ac:dyDescent="0.2">
      <c r="A72"/>
      <c r="B72"/>
      <c r="C72"/>
    </row>
    <row r="73" spans="1:3" ht="51" customHeight="1" x14ac:dyDescent="0.2">
      <c r="A73"/>
      <c r="B73"/>
      <c r="C73"/>
    </row>
    <row r="74" spans="1:3" x14ac:dyDescent="0.2">
      <c r="A74"/>
      <c r="B74"/>
      <c r="C74"/>
    </row>
    <row r="75" spans="1:3" x14ac:dyDescent="0.2">
      <c r="A75"/>
      <c r="B75"/>
      <c r="C75"/>
    </row>
    <row r="76" spans="1:3" ht="24.75" customHeight="1" x14ac:dyDescent="0.2">
      <c r="A76"/>
      <c r="B76"/>
      <c r="C76"/>
    </row>
    <row r="77" spans="1:3" x14ac:dyDescent="0.2">
      <c r="A77"/>
      <c r="B77"/>
      <c r="C77"/>
    </row>
    <row r="78" spans="1:3" ht="22.5" customHeight="1" x14ac:dyDescent="0.2">
      <c r="A78"/>
      <c r="B78"/>
      <c r="C78"/>
    </row>
    <row r="79" spans="1:3" x14ac:dyDescent="0.2">
      <c r="A79"/>
      <c r="B79"/>
      <c r="C7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A26" sqref="A26"/>
    </sheetView>
  </sheetViews>
  <sheetFormatPr defaultRowHeight="12.75" x14ac:dyDescent="0.2"/>
  <cols>
    <col min="1" max="1" width="36.140625" customWidth="1"/>
    <col min="2" max="2" width="9.140625" style="29" customWidth="1"/>
    <col min="3" max="3" width="8" style="29" customWidth="1"/>
    <col min="4" max="4" width="12.7109375" style="2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302" t="s">
        <v>377</v>
      </c>
      <c r="C1" s="302"/>
      <c r="D1" s="302"/>
      <c r="E1" s="302"/>
      <c r="F1" s="302"/>
    </row>
    <row r="2" spans="1:6" ht="15" x14ac:dyDescent="0.25">
      <c r="B2" s="303" t="s">
        <v>123</v>
      </c>
      <c r="C2" s="303"/>
      <c r="D2" s="303"/>
      <c r="E2" s="303"/>
      <c r="F2" s="303"/>
    </row>
    <row r="3" spans="1:6" ht="15" x14ac:dyDescent="0.25">
      <c r="B3" s="303" t="s">
        <v>88</v>
      </c>
      <c r="C3" s="303"/>
      <c r="D3" s="303"/>
      <c r="E3" s="303"/>
      <c r="F3" s="303"/>
    </row>
    <row r="4" spans="1:6" ht="15" x14ac:dyDescent="0.25">
      <c r="B4" s="303" t="s">
        <v>466</v>
      </c>
      <c r="C4" s="303"/>
      <c r="D4" s="303"/>
      <c r="E4" s="303"/>
      <c r="F4" s="303"/>
    </row>
    <row r="5" spans="1:6" ht="57" customHeight="1" x14ac:dyDescent="0.2">
      <c r="A5" s="282" t="s">
        <v>563</v>
      </c>
      <c r="B5" s="282"/>
      <c r="C5" s="282"/>
      <c r="D5" s="282"/>
      <c r="E5" s="282"/>
      <c r="F5" s="282"/>
    </row>
    <row r="6" spans="1:6" ht="15.75" customHeight="1" x14ac:dyDescent="0.2">
      <c r="A6" s="304" t="s">
        <v>2</v>
      </c>
      <c r="B6" s="304" t="s">
        <v>124</v>
      </c>
      <c r="C6" s="304" t="s">
        <v>124</v>
      </c>
      <c r="D6" s="304" t="s">
        <v>150</v>
      </c>
      <c r="E6" s="304" t="s">
        <v>201</v>
      </c>
      <c r="F6" s="304" t="s">
        <v>376</v>
      </c>
    </row>
    <row r="7" spans="1:6" s="52" customFormat="1" ht="16.5" customHeight="1" x14ac:dyDescent="0.2">
      <c r="A7" s="304"/>
      <c r="B7" s="304"/>
      <c r="C7" s="304"/>
      <c r="D7" s="305"/>
      <c r="E7" s="305"/>
      <c r="F7" s="305"/>
    </row>
    <row r="8" spans="1:6" ht="19.5" customHeight="1" x14ac:dyDescent="0.2">
      <c r="A8" s="304"/>
      <c r="B8" s="304"/>
      <c r="C8" s="304"/>
      <c r="D8" s="305"/>
      <c r="E8" s="305"/>
      <c r="F8" s="305"/>
    </row>
    <row r="9" spans="1:6" ht="15.75" customHeight="1" x14ac:dyDescent="0.2">
      <c r="A9" s="269" t="s">
        <v>125</v>
      </c>
      <c r="B9" s="197" t="s">
        <v>4</v>
      </c>
      <c r="C9" s="197"/>
      <c r="D9" s="148">
        <f>SUM(D10:D13)</f>
        <v>20061.730000000003</v>
      </c>
      <c r="E9" s="148">
        <f t="shared" ref="E9:F9" si="0">SUM(E10:E13)</f>
        <v>17974.52</v>
      </c>
      <c r="F9" s="148">
        <f t="shared" si="0"/>
        <v>18420.52</v>
      </c>
    </row>
    <row r="10" spans="1:6" ht="32.25" customHeight="1" x14ac:dyDescent="0.2">
      <c r="A10" s="270" t="s">
        <v>126</v>
      </c>
      <c r="B10" s="46"/>
      <c r="C10" s="46" t="s">
        <v>6</v>
      </c>
      <c r="D10" s="45">
        <f>'приложение 6'!G13</f>
        <v>18026.260000000002</v>
      </c>
      <c r="E10" s="45">
        <f>'приложение 6'!H13</f>
        <v>16424.52</v>
      </c>
      <c r="F10" s="45">
        <f>'приложение 6'!I13</f>
        <v>16820.52</v>
      </c>
    </row>
    <row r="11" spans="1:6" ht="20.25" customHeight="1" x14ac:dyDescent="0.2">
      <c r="A11" s="270" t="s">
        <v>34</v>
      </c>
      <c r="B11" s="46"/>
      <c r="C11" s="46" t="s">
        <v>35</v>
      </c>
      <c r="D11" s="45">
        <f>'приложение 6'!G34</f>
        <v>336.8</v>
      </c>
      <c r="E11" s="45">
        <f>'приложение 6'!H34</f>
        <v>0</v>
      </c>
      <c r="F11" s="45">
        <f>'приложение 6'!I34</f>
        <v>0</v>
      </c>
    </row>
    <row r="12" spans="1:6" ht="30" customHeight="1" x14ac:dyDescent="0.2">
      <c r="A12" s="270" t="s">
        <v>127</v>
      </c>
      <c r="B12" s="46"/>
      <c r="C12" s="46" t="s">
        <v>9</v>
      </c>
      <c r="D12" s="45">
        <f>'приложение 6'!G41</f>
        <v>1000</v>
      </c>
      <c r="E12" s="45">
        <f>'приложение 6'!H41</f>
        <v>1000</v>
      </c>
      <c r="F12" s="45">
        <f>'приложение 6'!I41</f>
        <v>1000</v>
      </c>
    </row>
    <row r="13" spans="1:6" ht="16.5" customHeight="1" x14ac:dyDescent="0.25">
      <c r="A13" s="271" t="s">
        <v>12</v>
      </c>
      <c r="B13" s="46"/>
      <c r="C13" s="46" t="s">
        <v>11</v>
      </c>
      <c r="D13" s="45">
        <f>'приложение 6'!G44</f>
        <v>698.67000000000007</v>
      </c>
      <c r="E13" s="45">
        <f>'приложение 6'!H44</f>
        <v>550</v>
      </c>
      <c r="F13" s="45">
        <f>'приложение 6'!I44</f>
        <v>600</v>
      </c>
    </row>
    <row r="14" spans="1:6" ht="18.75" customHeight="1" x14ac:dyDescent="0.2">
      <c r="A14" s="269" t="s">
        <v>128</v>
      </c>
      <c r="B14" s="197" t="s">
        <v>95</v>
      </c>
      <c r="C14" s="198"/>
      <c r="D14" s="148">
        <f>+D15</f>
        <v>314.60000000000002</v>
      </c>
      <c r="E14" s="148">
        <f>+E15</f>
        <v>328.5</v>
      </c>
      <c r="F14" s="148">
        <f>+F15</f>
        <v>339.9</v>
      </c>
    </row>
    <row r="15" spans="1:6" ht="50.25" customHeight="1" x14ac:dyDescent="0.25">
      <c r="A15" s="271" t="s">
        <v>129</v>
      </c>
      <c r="B15" s="46"/>
      <c r="C15" s="46" t="s">
        <v>26</v>
      </c>
      <c r="D15" s="45">
        <f>'приложение 6'!G52</f>
        <v>314.60000000000002</v>
      </c>
      <c r="E15" s="45">
        <f>'приложение 6'!H52</f>
        <v>328.5</v>
      </c>
      <c r="F15" s="45">
        <f>'приложение 6'!I52</f>
        <v>339.9</v>
      </c>
    </row>
    <row r="16" spans="1:6" ht="27" customHeight="1" x14ac:dyDescent="0.2">
      <c r="A16" s="269" t="s">
        <v>130</v>
      </c>
      <c r="B16" s="197" t="s">
        <v>22</v>
      </c>
      <c r="C16" s="197"/>
      <c r="D16" s="148">
        <f>D17</f>
        <v>900</v>
      </c>
      <c r="E16" s="148">
        <f t="shared" ref="E16:F16" si="1">E17</f>
        <v>700</v>
      </c>
      <c r="F16" s="148">
        <f t="shared" si="1"/>
        <v>700</v>
      </c>
    </row>
    <row r="17" spans="1:6" ht="24.75" customHeight="1" x14ac:dyDescent="0.25">
      <c r="A17" s="272" t="s">
        <v>98</v>
      </c>
      <c r="B17" s="199"/>
      <c r="C17" s="46" t="s">
        <v>31</v>
      </c>
      <c r="D17" s="45">
        <f>'приложение 6'!G56</f>
        <v>900</v>
      </c>
      <c r="E17" s="45">
        <f>'приложение 6'!H56</f>
        <v>700</v>
      </c>
      <c r="F17" s="45">
        <f>'приложение 6'!I56</f>
        <v>700</v>
      </c>
    </row>
    <row r="18" spans="1:6" ht="15.75" customHeight="1" x14ac:dyDescent="0.2">
      <c r="A18" s="269" t="s">
        <v>131</v>
      </c>
      <c r="B18" s="197" t="s">
        <v>100</v>
      </c>
      <c r="C18" s="198"/>
      <c r="D18" s="148">
        <f>SUM(D19:D20)</f>
        <v>9151.5349999999999</v>
      </c>
      <c r="E18" s="148">
        <f>SUM(E19:E20)</f>
        <v>10715</v>
      </c>
      <c r="F18" s="148">
        <f>SUM(F19:F20)</f>
        <v>20950.64</v>
      </c>
    </row>
    <row r="19" spans="1:6" ht="17.25" customHeight="1" x14ac:dyDescent="0.25">
      <c r="A19" s="271" t="s">
        <v>132</v>
      </c>
      <c r="B19" s="46"/>
      <c r="C19" s="46" t="s">
        <v>23</v>
      </c>
      <c r="D19" s="273">
        <f>'приложение 6'!G60</f>
        <v>8496.5349999999999</v>
      </c>
      <c r="E19" s="273">
        <f>'приложение 6'!H60</f>
        <v>10410</v>
      </c>
      <c r="F19" s="273">
        <f>'приложение 6'!I60</f>
        <v>20645.64</v>
      </c>
    </row>
    <row r="20" spans="1:6" ht="15" customHeight="1" x14ac:dyDescent="0.25">
      <c r="A20" s="271" t="s">
        <v>102</v>
      </c>
      <c r="B20" s="46"/>
      <c r="C20" s="46" t="s">
        <v>13</v>
      </c>
      <c r="D20" s="273">
        <f>'приложение 6'!G71</f>
        <v>655</v>
      </c>
      <c r="E20" s="273">
        <f>'приложение 6'!H71</f>
        <v>305</v>
      </c>
      <c r="F20" s="273">
        <f>'приложение 6'!I71</f>
        <v>305</v>
      </c>
    </row>
    <row r="21" spans="1:6" s="20" customFormat="1" ht="13.5" customHeight="1" x14ac:dyDescent="0.2">
      <c r="A21" s="31" t="s">
        <v>133</v>
      </c>
      <c r="B21" s="148" t="s">
        <v>24</v>
      </c>
      <c r="C21" s="148"/>
      <c r="D21" s="148">
        <f>SUM(D22:D24)</f>
        <v>74456.394800000009</v>
      </c>
      <c r="E21" s="148">
        <f>SUM(E22:E24)</f>
        <v>20571.650000000001</v>
      </c>
      <c r="F21" s="148">
        <f>SUM(F22:F24)</f>
        <v>18827.849999999999</v>
      </c>
    </row>
    <row r="22" spans="1:6" ht="15" x14ac:dyDescent="0.25">
      <c r="A22" s="271" t="s">
        <v>104</v>
      </c>
      <c r="B22" s="46"/>
      <c r="C22" s="46" t="s">
        <v>14</v>
      </c>
      <c r="D22" s="273">
        <v>34924.550000000003</v>
      </c>
      <c r="E22" s="273">
        <f>'приложение 6'!H77</f>
        <v>1488.52</v>
      </c>
      <c r="F22" s="273">
        <f>'приложение 6'!I77</f>
        <v>1492.85</v>
      </c>
    </row>
    <row r="23" spans="1:6" ht="15" x14ac:dyDescent="0.25">
      <c r="A23" s="271" t="s">
        <v>105</v>
      </c>
      <c r="B23" s="46"/>
      <c r="C23" s="46" t="s">
        <v>27</v>
      </c>
      <c r="D23" s="273">
        <f>'приложение 6'!G92</f>
        <v>224.86</v>
      </c>
      <c r="E23" s="273">
        <f>'приложение 6'!H92</f>
        <v>35</v>
      </c>
      <c r="F23" s="273">
        <f>'приложение 6'!I92</f>
        <v>35</v>
      </c>
    </row>
    <row r="24" spans="1:6" ht="15" x14ac:dyDescent="0.25">
      <c r="A24" s="271" t="s">
        <v>106</v>
      </c>
      <c r="B24" s="46"/>
      <c r="C24" s="46" t="s">
        <v>15</v>
      </c>
      <c r="D24" s="273">
        <f>'приложение 6'!G97</f>
        <v>39306.984800000006</v>
      </c>
      <c r="E24" s="273">
        <f>'приложение 6'!H97</f>
        <v>19048.13</v>
      </c>
      <c r="F24" s="273">
        <f>'приложение 6'!I97</f>
        <v>17300</v>
      </c>
    </row>
    <row r="25" spans="1:6" s="20" customFormat="1" ht="14.45" customHeight="1" x14ac:dyDescent="0.2">
      <c r="A25" s="31" t="s">
        <v>134</v>
      </c>
      <c r="B25" s="148" t="s">
        <v>28</v>
      </c>
      <c r="C25" s="148"/>
      <c r="D25" s="148">
        <f>SUM(D26:D27)</f>
        <v>737.5</v>
      </c>
      <c r="E25" s="148">
        <f>+E27</f>
        <v>300</v>
      </c>
      <c r="F25" s="148">
        <f>+F27</f>
        <v>400</v>
      </c>
    </row>
    <row r="26" spans="1:6" s="20" customFormat="1" ht="41.45" customHeight="1" x14ac:dyDescent="0.25">
      <c r="A26" s="274" t="s">
        <v>476</v>
      </c>
      <c r="B26" s="200"/>
      <c r="C26" s="196">
        <v>705</v>
      </c>
      <c r="D26" s="273">
        <f>'приложение 6'!G116</f>
        <v>80</v>
      </c>
      <c r="E26" s="273">
        <f>'приложение 6'!H116</f>
        <v>0</v>
      </c>
      <c r="F26" s="273">
        <f>'приложение 6'!I116</f>
        <v>0</v>
      </c>
    </row>
    <row r="27" spans="1:6" s="20" customFormat="1" ht="29.25" customHeight="1" x14ac:dyDescent="0.2">
      <c r="A27" s="275" t="s">
        <v>108</v>
      </c>
      <c r="B27" s="45"/>
      <c r="C27" s="45" t="s">
        <v>16</v>
      </c>
      <c r="D27" s="45">
        <v>657.5</v>
      </c>
      <c r="E27" s="45">
        <f>'приложение 6'!H119</f>
        <v>300</v>
      </c>
      <c r="F27" s="45">
        <f>'приложение 6'!I119</f>
        <v>400</v>
      </c>
    </row>
    <row r="28" spans="1:6" ht="27.75" customHeight="1" x14ac:dyDescent="0.2">
      <c r="A28" s="269" t="s">
        <v>135</v>
      </c>
      <c r="B28" s="197" t="s">
        <v>17</v>
      </c>
      <c r="C28" s="197"/>
      <c r="D28" s="148">
        <f>D29</f>
        <v>12706.94</v>
      </c>
      <c r="E28" s="148">
        <f t="shared" ref="E28:F28" si="2">E29</f>
        <v>11065.2</v>
      </c>
      <c r="F28" s="148">
        <f t="shared" si="2"/>
        <v>11125.2</v>
      </c>
    </row>
    <row r="29" spans="1:6" ht="15" x14ac:dyDescent="0.2">
      <c r="A29" s="276" t="s">
        <v>136</v>
      </c>
      <c r="B29" s="201"/>
      <c r="C29" s="46" t="s">
        <v>18</v>
      </c>
      <c r="D29" s="45">
        <v>12706.94</v>
      </c>
      <c r="E29" s="45">
        <f>'приложение 6'!H125</f>
        <v>11065.2</v>
      </c>
      <c r="F29" s="45">
        <f>'приложение 6'!I125</f>
        <v>11125.2</v>
      </c>
    </row>
    <row r="30" spans="1:6" ht="15" x14ac:dyDescent="0.2">
      <c r="A30" s="269" t="s">
        <v>137</v>
      </c>
      <c r="B30" s="197" t="s">
        <v>21</v>
      </c>
      <c r="C30" s="198"/>
      <c r="D30" s="148">
        <f>SUM(D31:D31)</f>
        <v>899.96699999999998</v>
      </c>
      <c r="E30" s="148">
        <f>SUM(E31:E31)</f>
        <v>920.83</v>
      </c>
      <c r="F30" s="148">
        <f>SUM(F31:F31)</f>
        <v>957.66</v>
      </c>
    </row>
    <row r="31" spans="1:6" s="28" customFormat="1" ht="28.15" customHeight="1" x14ac:dyDescent="0.2">
      <c r="A31" s="277" t="s">
        <v>138</v>
      </c>
      <c r="B31" s="199"/>
      <c r="C31" s="46" t="s">
        <v>19</v>
      </c>
      <c r="D31" s="45">
        <f>'приложение 6'!G138</f>
        <v>899.96699999999998</v>
      </c>
      <c r="E31" s="45">
        <f>'приложение 6'!H138</f>
        <v>920.83</v>
      </c>
      <c r="F31" s="45">
        <f>'приложение 6'!I138</f>
        <v>957.66</v>
      </c>
    </row>
    <row r="32" spans="1:6" ht="27.75" customHeight="1" x14ac:dyDescent="0.2">
      <c r="A32" s="269" t="s">
        <v>139</v>
      </c>
      <c r="B32" s="197" t="s">
        <v>112</v>
      </c>
      <c r="C32" s="197"/>
      <c r="D32" s="148">
        <f>+D33</f>
        <v>995</v>
      </c>
      <c r="E32" s="148">
        <f>E33</f>
        <v>1100</v>
      </c>
      <c r="F32" s="148">
        <f>F33</f>
        <v>1000</v>
      </c>
    </row>
    <row r="33" spans="1:6" ht="15.75" customHeight="1" x14ac:dyDescent="0.25">
      <c r="A33" s="271" t="s">
        <v>140</v>
      </c>
      <c r="B33" s="46"/>
      <c r="C33" s="46" t="s">
        <v>33</v>
      </c>
      <c r="D33" s="45">
        <f>'приложение 6'!G142</f>
        <v>995</v>
      </c>
      <c r="E33" s="45">
        <f>'приложение 6'!H142</f>
        <v>1100</v>
      </c>
      <c r="F33" s="45">
        <f>'приложение 6'!I142</f>
        <v>1000</v>
      </c>
    </row>
    <row r="34" spans="1:6" ht="16.5" hidden="1" customHeight="1" x14ac:dyDescent="0.25">
      <c r="A34" s="271" t="s">
        <v>141</v>
      </c>
      <c r="B34" s="46" t="s">
        <v>142</v>
      </c>
      <c r="C34" s="46" t="s">
        <v>142</v>
      </c>
      <c r="D34" s="45" t="e">
        <f>#REF!+#REF!+#REF!</f>
        <v>#REF!</v>
      </c>
      <c r="E34" s="45" t="e">
        <f>D34+#REF!+#REF!</f>
        <v>#REF!</v>
      </c>
      <c r="F34" s="45" t="e">
        <f>#REF!+#REF!+#REF!</f>
        <v>#REF!</v>
      </c>
    </row>
    <row r="35" spans="1:6" ht="24" hidden="1" customHeight="1" thickBot="1" x14ac:dyDescent="0.3">
      <c r="A35" s="271" t="s">
        <v>143</v>
      </c>
      <c r="B35" s="46" t="s">
        <v>144</v>
      </c>
      <c r="C35" s="46" t="s">
        <v>144</v>
      </c>
      <c r="D35" s="45" t="e">
        <f>#REF!+#REF!+#REF!</f>
        <v>#REF!</v>
      </c>
      <c r="E35" s="45" t="e">
        <f>D35+#REF!+#REF!</f>
        <v>#REF!</v>
      </c>
      <c r="F35" s="45" t="e">
        <f>#REF!+#REF!+#REF!</f>
        <v>#REF!</v>
      </c>
    </row>
    <row r="36" spans="1:6" ht="12.75" hidden="1" customHeight="1" thickBot="1" x14ac:dyDescent="0.3">
      <c r="A36" s="271" t="s">
        <v>145</v>
      </c>
      <c r="B36" s="46" t="s">
        <v>146</v>
      </c>
      <c r="C36" s="46" t="s">
        <v>146</v>
      </c>
      <c r="D36" s="45" t="e">
        <f>#REF!+#REF!+#REF!</f>
        <v>#REF!</v>
      </c>
      <c r="E36" s="45" t="e">
        <f>D36+#REF!+#REF!</f>
        <v>#REF!</v>
      </c>
      <c r="F36" s="45" t="e">
        <f>#REF!+#REF!+#REF!</f>
        <v>#REF!</v>
      </c>
    </row>
    <row r="37" spans="1:6" s="20" customFormat="1" ht="16.5" customHeight="1" x14ac:dyDescent="0.2">
      <c r="A37" s="278" t="s">
        <v>147</v>
      </c>
      <c r="B37" s="148"/>
      <c r="C37" s="148"/>
      <c r="D37" s="148">
        <f>D32+D30+D28+D25+D21+D18+D16+D14+D9</f>
        <v>120223.66680000004</v>
      </c>
      <c r="E37" s="148">
        <f t="shared" ref="E37:F37" si="3">E32+E30+E28+E25+E21+E18+E16+E14+E9</f>
        <v>63675.7</v>
      </c>
      <c r="F37" s="148">
        <f t="shared" si="3"/>
        <v>72721.77</v>
      </c>
    </row>
    <row r="38" spans="1:6" ht="13.5" hidden="1" customHeight="1" thickBot="1" x14ac:dyDescent="0.25">
      <c r="A38" s="32" t="s">
        <v>148</v>
      </c>
      <c r="B38" s="33"/>
      <c r="C38" s="33"/>
      <c r="D38" s="33"/>
    </row>
    <row r="39" spans="1:6" s="36" customFormat="1" ht="12.75" hidden="1" customHeight="1" x14ac:dyDescent="0.2">
      <c r="A39" s="34" t="s">
        <v>149</v>
      </c>
      <c r="B39" s="35"/>
      <c r="C39" s="35"/>
      <c r="D39" s="35"/>
    </row>
    <row r="40" spans="1:6" ht="7.5" customHeight="1" x14ac:dyDescent="0.2"/>
    <row r="41" spans="1:6" ht="12.75" customHeight="1" x14ac:dyDescent="0.25">
      <c r="A41" s="37"/>
    </row>
    <row r="42" spans="1:6" ht="15" customHeight="1" x14ac:dyDescent="0.2">
      <c r="A42" s="38"/>
    </row>
    <row r="43" spans="1:6" ht="15" customHeight="1" x14ac:dyDescent="0.2">
      <c r="A43" s="38"/>
    </row>
    <row r="44" spans="1:6" ht="15" customHeight="1" x14ac:dyDescent="0.25">
      <c r="A44" s="39"/>
    </row>
    <row r="45" spans="1:6" ht="15" customHeight="1" x14ac:dyDescent="0.25">
      <c r="A45" s="40"/>
    </row>
    <row r="46" spans="1:6" ht="12.75" customHeight="1" x14ac:dyDescent="0.25">
      <c r="A46" s="41"/>
    </row>
    <row r="47" spans="1:6" ht="12.75" customHeight="1" x14ac:dyDescent="0.25">
      <c r="A47" s="41"/>
    </row>
    <row r="49" spans="1:1" ht="15" x14ac:dyDescent="0.25">
      <c r="A49" s="41"/>
    </row>
    <row r="50" spans="1:1" ht="15" x14ac:dyDescent="0.25">
      <c r="A50" s="40"/>
    </row>
    <row r="51" spans="1:1" ht="15" x14ac:dyDescent="0.25">
      <c r="A51" s="41"/>
    </row>
    <row r="52" spans="1:1" ht="15" x14ac:dyDescent="0.25">
      <c r="A52" s="41"/>
    </row>
    <row r="54" spans="1:1" ht="15" x14ac:dyDescent="0.25">
      <c r="A54" s="41"/>
    </row>
  </sheetData>
  <mergeCells count="11">
    <mergeCell ref="A6:A8"/>
    <mergeCell ref="B6:B8"/>
    <mergeCell ref="C6:C8"/>
    <mergeCell ref="E6:E8"/>
    <mergeCell ref="F6:F8"/>
    <mergeCell ref="D6:D8"/>
    <mergeCell ref="B1:F1"/>
    <mergeCell ref="B2:F2"/>
    <mergeCell ref="B3:F3"/>
    <mergeCell ref="B4:F4"/>
    <mergeCell ref="A5:F5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83"/>
  <sheetViews>
    <sheetView topLeftCell="A264" workbookViewId="0">
      <selection activeCell="H15" sqref="H15"/>
    </sheetView>
  </sheetViews>
  <sheetFormatPr defaultColWidth="9.140625" defaultRowHeight="15" x14ac:dyDescent="0.25"/>
  <cols>
    <col min="1" max="1" width="36" style="150" customWidth="1"/>
    <col min="2" max="2" width="6.85546875" style="150" customWidth="1"/>
    <col min="3" max="3" width="5.5703125" style="150" customWidth="1"/>
    <col min="4" max="4" width="4.7109375" style="150" customWidth="1"/>
    <col min="5" max="5" width="8.28515625" style="150" customWidth="1"/>
    <col min="6" max="6" width="6.28515625" style="150" customWidth="1"/>
    <col min="7" max="7" width="5.5703125" style="150" customWidth="1"/>
    <col min="8" max="8" width="5.85546875" style="150" customWidth="1"/>
    <col min="9" max="9" width="11.42578125" style="150" customWidth="1"/>
    <col min="10" max="10" width="10.7109375" style="150" customWidth="1"/>
    <col min="11" max="11" width="11.42578125" style="150" customWidth="1"/>
    <col min="12" max="16384" width="9.140625" style="150"/>
  </cols>
  <sheetData>
    <row r="1" spans="1:11" x14ac:dyDescent="0.25">
      <c r="E1" s="202"/>
      <c r="F1" s="306" t="s">
        <v>390</v>
      </c>
      <c r="G1" s="306"/>
      <c r="H1" s="306"/>
      <c r="I1" s="306"/>
      <c r="J1" s="306"/>
      <c r="K1" s="306"/>
    </row>
    <row r="2" spans="1:11" x14ac:dyDescent="0.25">
      <c r="E2" s="290" t="s">
        <v>152</v>
      </c>
      <c r="F2" s="290"/>
      <c r="G2" s="290"/>
      <c r="H2" s="290"/>
      <c r="I2" s="290"/>
      <c r="J2" s="290"/>
      <c r="K2" s="290"/>
    </row>
    <row r="3" spans="1:11" x14ac:dyDescent="0.25">
      <c r="E3" s="290" t="s">
        <v>88</v>
      </c>
      <c r="F3" s="290"/>
      <c r="G3" s="290"/>
      <c r="H3" s="290"/>
      <c r="I3" s="290"/>
      <c r="J3" s="290"/>
      <c r="K3" s="290"/>
    </row>
    <row r="4" spans="1:11" ht="15.75" x14ac:dyDescent="0.25">
      <c r="A4" s="147"/>
      <c r="B4" s="147"/>
      <c r="C4" s="147"/>
      <c r="D4" s="147"/>
      <c r="E4" s="203"/>
      <c r="F4" s="290" t="s">
        <v>470</v>
      </c>
      <c r="G4" s="290"/>
      <c r="H4" s="290"/>
      <c r="I4" s="290"/>
      <c r="J4" s="290"/>
      <c r="K4" s="290"/>
    </row>
    <row r="6" spans="1:11" ht="72" customHeight="1" x14ac:dyDescent="0.25">
      <c r="A6" s="282" t="s">
        <v>391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1" x14ac:dyDescent="0.25">
      <c r="F7" s="151"/>
    </row>
    <row r="8" spans="1:11" x14ac:dyDescent="0.25">
      <c r="A8" s="307" t="s">
        <v>242</v>
      </c>
      <c r="B8" s="307" t="s">
        <v>1</v>
      </c>
      <c r="C8" s="307" t="s">
        <v>364</v>
      </c>
      <c r="D8" s="307" t="s">
        <v>364</v>
      </c>
      <c r="E8" s="307" t="s">
        <v>364</v>
      </c>
      <c r="F8" s="307" t="s">
        <v>0</v>
      </c>
      <c r="G8" s="307" t="s">
        <v>361</v>
      </c>
      <c r="H8" s="307"/>
      <c r="I8" s="307" t="s">
        <v>180</v>
      </c>
      <c r="J8" s="307" t="s">
        <v>202</v>
      </c>
      <c r="K8" s="307" t="s">
        <v>386</v>
      </c>
    </row>
    <row r="9" spans="1:11" x14ac:dyDescent="0.25">
      <c r="A9" s="307"/>
      <c r="B9" s="307" t="s">
        <v>364</v>
      </c>
      <c r="C9" s="307" t="s">
        <v>364</v>
      </c>
      <c r="D9" s="307" t="s">
        <v>364</v>
      </c>
      <c r="E9" s="307" t="s">
        <v>364</v>
      </c>
      <c r="F9" s="307" t="s">
        <v>363</v>
      </c>
      <c r="G9" s="307"/>
      <c r="H9" s="307"/>
      <c r="I9" s="307" t="s">
        <v>117</v>
      </c>
      <c r="J9" s="307" t="s">
        <v>117</v>
      </c>
      <c r="K9" s="307" t="s">
        <v>117</v>
      </c>
    </row>
    <row r="10" spans="1:11" ht="25.5" x14ac:dyDescent="0.25">
      <c r="A10" s="204" t="s">
        <v>243</v>
      </c>
      <c r="B10" s="205" t="s">
        <v>502</v>
      </c>
      <c r="C10" s="205" t="s">
        <v>503</v>
      </c>
      <c r="D10" s="205" t="s">
        <v>163</v>
      </c>
      <c r="E10" s="205" t="s">
        <v>504</v>
      </c>
      <c r="F10" s="184"/>
      <c r="G10" s="205"/>
      <c r="H10" s="205"/>
      <c r="I10" s="212">
        <v>22472.1</v>
      </c>
      <c r="J10" s="212">
        <v>19611.37</v>
      </c>
      <c r="K10" s="212">
        <v>20109.93</v>
      </c>
    </row>
    <row r="11" spans="1:11" ht="25.5" x14ac:dyDescent="0.25">
      <c r="A11" s="206" t="s">
        <v>244</v>
      </c>
      <c r="B11" s="207" t="s">
        <v>505</v>
      </c>
      <c r="C11" s="207" t="s">
        <v>503</v>
      </c>
      <c r="D11" s="207" t="s">
        <v>163</v>
      </c>
      <c r="E11" s="207" t="s">
        <v>504</v>
      </c>
      <c r="F11" s="208"/>
      <c r="G11" s="207"/>
      <c r="H11" s="207"/>
      <c r="I11" s="213">
        <v>18035.919999999998</v>
      </c>
      <c r="J11" s="213">
        <v>16324.52</v>
      </c>
      <c r="K11" s="213">
        <v>16720.52</v>
      </c>
    </row>
    <row r="12" spans="1:11" ht="38.25" x14ac:dyDescent="0.25">
      <c r="A12" s="206" t="s">
        <v>247</v>
      </c>
      <c r="B12" s="207" t="s">
        <v>505</v>
      </c>
      <c r="C12" s="207" t="s">
        <v>506</v>
      </c>
      <c r="D12" s="207" t="s">
        <v>163</v>
      </c>
      <c r="E12" s="207" t="s">
        <v>504</v>
      </c>
      <c r="F12" s="208"/>
      <c r="G12" s="207"/>
      <c r="H12" s="207"/>
      <c r="I12" s="213">
        <v>3865.95</v>
      </c>
      <c r="J12" s="213">
        <v>2973.52</v>
      </c>
      <c r="K12" s="213">
        <v>2973.52</v>
      </c>
    </row>
    <row r="13" spans="1:11" ht="25.5" x14ac:dyDescent="0.25">
      <c r="A13" s="206" t="s">
        <v>248</v>
      </c>
      <c r="B13" s="207" t="s">
        <v>505</v>
      </c>
      <c r="C13" s="207" t="s">
        <v>506</v>
      </c>
      <c r="D13" s="207" t="s">
        <v>166</v>
      </c>
      <c r="E13" s="207" t="s">
        <v>504</v>
      </c>
      <c r="F13" s="208"/>
      <c r="G13" s="207"/>
      <c r="H13" s="207"/>
      <c r="I13" s="213">
        <v>3865.95</v>
      </c>
      <c r="J13" s="213">
        <v>2973.52</v>
      </c>
      <c r="K13" s="213">
        <v>2973.52</v>
      </c>
    </row>
    <row r="14" spans="1:11" ht="38.25" x14ac:dyDescent="0.25">
      <c r="A14" s="206" t="s">
        <v>322</v>
      </c>
      <c r="B14" s="207" t="s">
        <v>505</v>
      </c>
      <c r="C14" s="207" t="s">
        <v>506</v>
      </c>
      <c r="D14" s="207" t="s">
        <v>166</v>
      </c>
      <c r="E14" s="207" t="s">
        <v>507</v>
      </c>
      <c r="F14" s="208" t="s">
        <v>323</v>
      </c>
      <c r="G14" s="207"/>
      <c r="H14" s="207"/>
      <c r="I14" s="213">
        <v>3720.13</v>
      </c>
      <c r="J14" s="213">
        <v>2870</v>
      </c>
      <c r="K14" s="213">
        <v>2870</v>
      </c>
    </row>
    <row r="15" spans="1:11" ht="38.25" x14ac:dyDescent="0.25">
      <c r="A15" s="206" t="s">
        <v>345</v>
      </c>
      <c r="B15" s="207" t="s">
        <v>505</v>
      </c>
      <c r="C15" s="207" t="s">
        <v>506</v>
      </c>
      <c r="D15" s="207" t="s">
        <v>166</v>
      </c>
      <c r="E15" s="207" t="s">
        <v>507</v>
      </c>
      <c r="F15" s="208" t="s">
        <v>344</v>
      </c>
      <c r="G15" s="207"/>
      <c r="H15" s="207"/>
      <c r="I15" s="213">
        <v>3720.13</v>
      </c>
      <c r="J15" s="213">
        <v>2870</v>
      </c>
      <c r="K15" s="213">
        <v>2870</v>
      </c>
    </row>
    <row r="16" spans="1:11" ht="38.25" x14ac:dyDescent="0.25">
      <c r="A16" s="206" t="s">
        <v>493</v>
      </c>
      <c r="B16" s="207" t="s">
        <v>505</v>
      </c>
      <c r="C16" s="207" t="s">
        <v>506</v>
      </c>
      <c r="D16" s="207" t="s">
        <v>166</v>
      </c>
      <c r="E16" s="207" t="s">
        <v>507</v>
      </c>
      <c r="F16" s="208" t="s">
        <v>492</v>
      </c>
      <c r="G16" s="207"/>
      <c r="H16" s="207"/>
      <c r="I16" s="213">
        <v>741.13</v>
      </c>
      <c r="J16" s="213">
        <v>600</v>
      </c>
      <c r="K16" s="213">
        <v>600</v>
      </c>
    </row>
    <row r="17" spans="1:11" ht="63.75" x14ac:dyDescent="0.25">
      <c r="A17" s="206" t="s">
        <v>7</v>
      </c>
      <c r="B17" s="207" t="s">
        <v>505</v>
      </c>
      <c r="C17" s="207" t="s">
        <v>506</v>
      </c>
      <c r="D17" s="207" t="s">
        <v>166</v>
      </c>
      <c r="E17" s="207" t="s">
        <v>507</v>
      </c>
      <c r="F17" s="208" t="s">
        <v>492</v>
      </c>
      <c r="G17" s="207" t="s">
        <v>166</v>
      </c>
      <c r="H17" s="207" t="s">
        <v>164</v>
      </c>
      <c r="I17" s="213">
        <v>741.13</v>
      </c>
      <c r="J17" s="213">
        <v>600</v>
      </c>
      <c r="K17" s="213">
        <v>600</v>
      </c>
    </row>
    <row r="18" spans="1:11" x14ac:dyDescent="0.25">
      <c r="A18" s="206" t="s">
        <v>480</v>
      </c>
      <c r="B18" s="207" t="s">
        <v>505</v>
      </c>
      <c r="C18" s="207" t="s">
        <v>506</v>
      </c>
      <c r="D18" s="207" t="s">
        <v>166</v>
      </c>
      <c r="E18" s="207" t="s">
        <v>507</v>
      </c>
      <c r="F18" s="208" t="s">
        <v>479</v>
      </c>
      <c r="G18" s="207"/>
      <c r="H18" s="207"/>
      <c r="I18" s="213">
        <v>2259</v>
      </c>
      <c r="J18" s="213">
        <v>1650</v>
      </c>
      <c r="K18" s="213">
        <v>1650</v>
      </c>
    </row>
    <row r="19" spans="1:11" ht="63.75" x14ac:dyDescent="0.25">
      <c r="A19" s="206" t="s">
        <v>7</v>
      </c>
      <c r="B19" s="207" t="s">
        <v>505</v>
      </c>
      <c r="C19" s="207" t="s">
        <v>506</v>
      </c>
      <c r="D19" s="207" t="s">
        <v>166</v>
      </c>
      <c r="E19" s="207" t="s">
        <v>507</v>
      </c>
      <c r="F19" s="208" t="s">
        <v>479</v>
      </c>
      <c r="G19" s="207" t="s">
        <v>166</v>
      </c>
      <c r="H19" s="207" t="s">
        <v>164</v>
      </c>
      <c r="I19" s="213">
        <v>2259</v>
      </c>
      <c r="J19" s="213">
        <v>1650</v>
      </c>
      <c r="K19" s="213">
        <v>1650</v>
      </c>
    </row>
    <row r="20" spans="1:11" x14ac:dyDescent="0.25">
      <c r="A20" s="206" t="s">
        <v>487</v>
      </c>
      <c r="B20" s="207" t="s">
        <v>505</v>
      </c>
      <c r="C20" s="207" t="s">
        <v>506</v>
      </c>
      <c r="D20" s="207" t="s">
        <v>166</v>
      </c>
      <c r="E20" s="207" t="s">
        <v>507</v>
      </c>
      <c r="F20" s="208" t="s">
        <v>486</v>
      </c>
      <c r="G20" s="207"/>
      <c r="H20" s="207"/>
      <c r="I20" s="213">
        <v>720</v>
      </c>
      <c r="J20" s="213">
        <v>620</v>
      </c>
      <c r="K20" s="213">
        <v>620</v>
      </c>
    </row>
    <row r="21" spans="1:11" ht="63.75" x14ac:dyDescent="0.25">
      <c r="A21" s="206" t="s">
        <v>7</v>
      </c>
      <c r="B21" s="207" t="s">
        <v>505</v>
      </c>
      <c r="C21" s="207" t="s">
        <v>506</v>
      </c>
      <c r="D21" s="207" t="s">
        <v>166</v>
      </c>
      <c r="E21" s="207" t="s">
        <v>507</v>
      </c>
      <c r="F21" s="208" t="s">
        <v>486</v>
      </c>
      <c r="G21" s="207" t="s">
        <v>166</v>
      </c>
      <c r="H21" s="207" t="s">
        <v>164</v>
      </c>
      <c r="I21" s="213">
        <v>720</v>
      </c>
      <c r="J21" s="213">
        <v>620</v>
      </c>
      <c r="K21" s="213">
        <v>620</v>
      </c>
    </row>
    <row r="22" spans="1:11" ht="25.5" x14ac:dyDescent="0.25">
      <c r="A22" s="206" t="s">
        <v>324</v>
      </c>
      <c r="B22" s="207" t="s">
        <v>505</v>
      </c>
      <c r="C22" s="207" t="s">
        <v>506</v>
      </c>
      <c r="D22" s="207" t="s">
        <v>166</v>
      </c>
      <c r="E22" s="207" t="s">
        <v>507</v>
      </c>
      <c r="F22" s="208" t="s">
        <v>325</v>
      </c>
      <c r="G22" s="207"/>
      <c r="H22" s="207"/>
      <c r="I22" s="213">
        <v>50</v>
      </c>
      <c r="J22" s="213">
        <v>50</v>
      </c>
      <c r="K22" s="213">
        <v>50</v>
      </c>
    </row>
    <row r="23" spans="1:11" x14ac:dyDescent="0.25">
      <c r="A23" s="206" t="s">
        <v>29</v>
      </c>
      <c r="B23" s="207" t="s">
        <v>505</v>
      </c>
      <c r="C23" s="207" t="s">
        <v>506</v>
      </c>
      <c r="D23" s="207" t="s">
        <v>166</v>
      </c>
      <c r="E23" s="207" t="s">
        <v>507</v>
      </c>
      <c r="F23" s="208" t="s">
        <v>30</v>
      </c>
      <c r="G23" s="207"/>
      <c r="H23" s="207"/>
      <c r="I23" s="213">
        <v>50</v>
      </c>
      <c r="J23" s="213">
        <v>50</v>
      </c>
      <c r="K23" s="213">
        <v>50</v>
      </c>
    </row>
    <row r="24" spans="1:11" ht="63.75" x14ac:dyDescent="0.25">
      <c r="A24" s="206" t="s">
        <v>7</v>
      </c>
      <c r="B24" s="207" t="s">
        <v>505</v>
      </c>
      <c r="C24" s="207" t="s">
        <v>506</v>
      </c>
      <c r="D24" s="207" t="s">
        <v>166</v>
      </c>
      <c r="E24" s="207" t="s">
        <v>507</v>
      </c>
      <c r="F24" s="208" t="s">
        <v>30</v>
      </c>
      <c r="G24" s="207" t="s">
        <v>166</v>
      </c>
      <c r="H24" s="207" t="s">
        <v>164</v>
      </c>
      <c r="I24" s="213">
        <v>24.33</v>
      </c>
      <c r="J24" s="213">
        <v>50</v>
      </c>
      <c r="K24" s="213">
        <v>50</v>
      </c>
    </row>
    <row r="25" spans="1:11" x14ac:dyDescent="0.25">
      <c r="A25" s="206" t="s">
        <v>12</v>
      </c>
      <c r="B25" s="207" t="s">
        <v>505</v>
      </c>
      <c r="C25" s="207" t="s">
        <v>506</v>
      </c>
      <c r="D25" s="207" t="s">
        <v>166</v>
      </c>
      <c r="E25" s="207" t="s">
        <v>507</v>
      </c>
      <c r="F25" s="208" t="s">
        <v>30</v>
      </c>
      <c r="G25" s="207" t="s">
        <v>166</v>
      </c>
      <c r="H25" s="207" t="s">
        <v>176</v>
      </c>
      <c r="I25" s="213">
        <v>25.67</v>
      </c>
      <c r="J25" s="213"/>
      <c r="K25" s="213"/>
    </row>
    <row r="26" spans="1:11" x14ac:dyDescent="0.25">
      <c r="A26" s="206" t="s">
        <v>328</v>
      </c>
      <c r="B26" s="207" t="s">
        <v>505</v>
      </c>
      <c r="C26" s="207" t="s">
        <v>506</v>
      </c>
      <c r="D26" s="207" t="s">
        <v>166</v>
      </c>
      <c r="E26" s="207" t="s">
        <v>507</v>
      </c>
      <c r="F26" s="208" t="s">
        <v>329</v>
      </c>
      <c r="G26" s="207"/>
      <c r="H26" s="207"/>
      <c r="I26" s="213">
        <v>22.3</v>
      </c>
      <c r="J26" s="213">
        <v>18</v>
      </c>
      <c r="K26" s="213">
        <v>18</v>
      </c>
    </row>
    <row r="27" spans="1:11" x14ac:dyDescent="0.25">
      <c r="A27" s="206" t="s">
        <v>347</v>
      </c>
      <c r="B27" s="207" t="s">
        <v>505</v>
      </c>
      <c r="C27" s="207" t="s">
        <v>506</v>
      </c>
      <c r="D27" s="207" t="s">
        <v>166</v>
      </c>
      <c r="E27" s="207" t="s">
        <v>507</v>
      </c>
      <c r="F27" s="208" t="s">
        <v>346</v>
      </c>
      <c r="G27" s="207"/>
      <c r="H27" s="207"/>
      <c r="I27" s="213">
        <v>22.3</v>
      </c>
      <c r="J27" s="213">
        <v>18</v>
      </c>
      <c r="K27" s="213">
        <v>18</v>
      </c>
    </row>
    <row r="28" spans="1:11" x14ac:dyDescent="0.25">
      <c r="A28" s="206" t="s">
        <v>491</v>
      </c>
      <c r="B28" s="207" t="s">
        <v>505</v>
      </c>
      <c r="C28" s="207" t="s">
        <v>506</v>
      </c>
      <c r="D28" s="207" t="s">
        <v>166</v>
      </c>
      <c r="E28" s="207" t="s">
        <v>507</v>
      </c>
      <c r="F28" s="208" t="s">
        <v>490</v>
      </c>
      <c r="G28" s="207"/>
      <c r="H28" s="207"/>
      <c r="I28" s="213">
        <v>22.3</v>
      </c>
      <c r="J28" s="213">
        <v>18</v>
      </c>
      <c r="K28" s="213">
        <v>18</v>
      </c>
    </row>
    <row r="29" spans="1:11" ht="63.75" x14ac:dyDescent="0.25">
      <c r="A29" s="206" t="s">
        <v>7</v>
      </c>
      <c r="B29" s="207" t="s">
        <v>505</v>
      </c>
      <c r="C29" s="207" t="s">
        <v>506</v>
      </c>
      <c r="D29" s="207" t="s">
        <v>166</v>
      </c>
      <c r="E29" s="207" t="s">
        <v>507</v>
      </c>
      <c r="F29" s="208" t="s">
        <v>490</v>
      </c>
      <c r="G29" s="207" t="s">
        <v>166</v>
      </c>
      <c r="H29" s="207" t="s">
        <v>164</v>
      </c>
      <c r="I29" s="213">
        <v>22.3</v>
      </c>
      <c r="J29" s="213">
        <v>18</v>
      </c>
      <c r="K29" s="213">
        <v>18</v>
      </c>
    </row>
    <row r="30" spans="1:11" ht="38.25" x14ac:dyDescent="0.25">
      <c r="A30" s="206" t="s">
        <v>322</v>
      </c>
      <c r="B30" s="207" t="s">
        <v>505</v>
      </c>
      <c r="C30" s="207" t="s">
        <v>506</v>
      </c>
      <c r="D30" s="207" t="s">
        <v>166</v>
      </c>
      <c r="E30" s="207" t="s">
        <v>508</v>
      </c>
      <c r="F30" s="208" t="s">
        <v>323</v>
      </c>
      <c r="G30" s="207"/>
      <c r="H30" s="207"/>
      <c r="I30" s="213">
        <v>70</v>
      </c>
      <c r="J30" s="213">
        <v>32</v>
      </c>
      <c r="K30" s="213">
        <v>32</v>
      </c>
    </row>
    <row r="31" spans="1:11" ht="38.25" x14ac:dyDescent="0.25">
      <c r="A31" s="206" t="s">
        <v>345</v>
      </c>
      <c r="B31" s="207" t="s">
        <v>505</v>
      </c>
      <c r="C31" s="207" t="s">
        <v>506</v>
      </c>
      <c r="D31" s="207" t="s">
        <v>166</v>
      </c>
      <c r="E31" s="207" t="s">
        <v>508</v>
      </c>
      <c r="F31" s="208" t="s">
        <v>344</v>
      </c>
      <c r="G31" s="207"/>
      <c r="H31" s="207"/>
      <c r="I31" s="213">
        <v>70</v>
      </c>
      <c r="J31" s="213">
        <v>32</v>
      </c>
      <c r="K31" s="213">
        <v>32</v>
      </c>
    </row>
    <row r="32" spans="1:11" x14ac:dyDescent="0.25">
      <c r="A32" s="206" t="s">
        <v>480</v>
      </c>
      <c r="B32" s="207" t="s">
        <v>505</v>
      </c>
      <c r="C32" s="207" t="s">
        <v>506</v>
      </c>
      <c r="D32" s="207" t="s">
        <v>166</v>
      </c>
      <c r="E32" s="207" t="s">
        <v>508</v>
      </c>
      <c r="F32" s="208" t="s">
        <v>479</v>
      </c>
      <c r="G32" s="207"/>
      <c r="H32" s="207"/>
      <c r="I32" s="213">
        <v>70</v>
      </c>
      <c r="J32" s="213">
        <v>32</v>
      </c>
      <c r="K32" s="213">
        <v>32</v>
      </c>
    </row>
    <row r="33" spans="1:11" ht="63.75" x14ac:dyDescent="0.25">
      <c r="A33" s="206" t="s">
        <v>7</v>
      </c>
      <c r="B33" s="207" t="s">
        <v>505</v>
      </c>
      <c r="C33" s="207" t="s">
        <v>506</v>
      </c>
      <c r="D33" s="207" t="s">
        <v>166</v>
      </c>
      <c r="E33" s="207" t="s">
        <v>508</v>
      </c>
      <c r="F33" s="208" t="s">
        <v>479</v>
      </c>
      <c r="G33" s="207" t="s">
        <v>166</v>
      </c>
      <c r="H33" s="207" t="s">
        <v>164</v>
      </c>
      <c r="I33" s="213">
        <v>70</v>
      </c>
      <c r="J33" s="213">
        <v>32</v>
      </c>
      <c r="K33" s="213">
        <v>32</v>
      </c>
    </row>
    <row r="34" spans="1:11" ht="38.25" x14ac:dyDescent="0.25">
      <c r="A34" s="206" t="s">
        <v>322</v>
      </c>
      <c r="B34" s="207" t="s">
        <v>505</v>
      </c>
      <c r="C34" s="207" t="s">
        <v>506</v>
      </c>
      <c r="D34" s="207" t="s">
        <v>166</v>
      </c>
      <c r="E34" s="207" t="s">
        <v>509</v>
      </c>
      <c r="F34" s="208" t="s">
        <v>323</v>
      </c>
      <c r="G34" s="207"/>
      <c r="H34" s="207"/>
      <c r="I34" s="213">
        <v>3.52</v>
      </c>
      <c r="J34" s="213">
        <v>3.52</v>
      </c>
      <c r="K34" s="213">
        <v>3.52</v>
      </c>
    </row>
    <row r="35" spans="1:11" ht="38.25" x14ac:dyDescent="0.25">
      <c r="A35" s="206" t="s">
        <v>345</v>
      </c>
      <c r="B35" s="207" t="s">
        <v>505</v>
      </c>
      <c r="C35" s="207" t="s">
        <v>506</v>
      </c>
      <c r="D35" s="207" t="s">
        <v>166</v>
      </c>
      <c r="E35" s="207" t="s">
        <v>509</v>
      </c>
      <c r="F35" s="208" t="s">
        <v>344</v>
      </c>
      <c r="G35" s="207"/>
      <c r="H35" s="207"/>
      <c r="I35" s="213">
        <v>3.52</v>
      </c>
      <c r="J35" s="213">
        <v>3.52</v>
      </c>
      <c r="K35" s="213">
        <v>3.52</v>
      </c>
    </row>
    <row r="36" spans="1:11" x14ac:dyDescent="0.25">
      <c r="A36" s="206" t="s">
        <v>480</v>
      </c>
      <c r="B36" s="207" t="s">
        <v>505</v>
      </c>
      <c r="C36" s="207" t="s">
        <v>506</v>
      </c>
      <c r="D36" s="207" t="s">
        <v>166</v>
      </c>
      <c r="E36" s="207" t="s">
        <v>509</v>
      </c>
      <c r="F36" s="208" t="s">
        <v>479</v>
      </c>
      <c r="G36" s="207"/>
      <c r="H36" s="207"/>
      <c r="I36" s="213">
        <v>3.52</v>
      </c>
      <c r="J36" s="213">
        <v>3.52</v>
      </c>
      <c r="K36" s="213">
        <v>3.52</v>
      </c>
    </row>
    <row r="37" spans="1:11" ht="63.75" x14ac:dyDescent="0.25">
      <c r="A37" s="206" t="s">
        <v>7</v>
      </c>
      <c r="B37" s="207" t="s">
        <v>505</v>
      </c>
      <c r="C37" s="207" t="s">
        <v>506</v>
      </c>
      <c r="D37" s="207" t="s">
        <v>166</v>
      </c>
      <c r="E37" s="207" t="s">
        <v>509</v>
      </c>
      <c r="F37" s="208" t="s">
        <v>479</v>
      </c>
      <c r="G37" s="207" t="s">
        <v>166</v>
      </c>
      <c r="H37" s="207" t="s">
        <v>164</v>
      </c>
      <c r="I37" s="213">
        <v>3.52</v>
      </c>
      <c r="J37" s="213">
        <v>3.52</v>
      </c>
      <c r="K37" s="213">
        <v>3.52</v>
      </c>
    </row>
    <row r="38" spans="1:11" ht="25.5" x14ac:dyDescent="0.25">
      <c r="A38" s="206" t="s">
        <v>245</v>
      </c>
      <c r="B38" s="207" t="s">
        <v>505</v>
      </c>
      <c r="C38" s="207" t="s">
        <v>510</v>
      </c>
      <c r="D38" s="207" t="s">
        <v>163</v>
      </c>
      <c r="E38" s="207" t="s">
        <v>504</v>
      </c>
      <c r="F38" s="208"/>
      <c r="G38" s="207"/>
      <c r="H38" s="207"/>
      <c r="I38" s="213">
        <v>14169.97</v>
      </c>
      <c r="J38" s="213">
        <v>13351</v>
      </c>
      <c r="K38" s="213">
        <v>13747</v>
      </c>
    </row>
    <row r="39" spans="1:11" ht="25.5" x14ac:dyDescent="0.25">
      <c r="A39" s="206" t="s">
        <v>251</v>
      </c>
      <c r="B39" s="207" t="s">
        <v>505</v>
      </c>
      <c r="C39" s="207" t="s">
        <v>510</v>
      </c>
      <c r="D39" s="207" t="s">
        <v>161</v>
      </c>
      <c r="E39" s="207" t="s">
        <v>504</v>
      </c>
      <c r="F39" s="208"/>
      <c r="G39" s="207"/>
      <c r="H39" s="207"/>
      <c r="I39" s="213">
        <v>12564.1</v>
      </c>
      <c r="J39" s="213">
        <v>11818</v>
      </c>
      <c r="K39" s="213">
        <v>12214</v>
      </c>
    </row>
    <row r="40" spans="1:11" ht="76.5" x14ac:dyDescent="0.25">
      <c r="A40" s="206" t="s">
        <v>320</v>
      </c>
      <c r="B40" s="207" t="s">
        <v>505</v>
      </c>
      <c r="C40" s="207" t="s">
        <v>510</v>
      </c>
      <c r="D40" s="207" t="s">
        <v>161</v>
      </c>
      <c r="E40" s="207" t="s">
        <v>511</v>
      </c>
      <c r="F40" s="208" t="s">
        <v>321</v>
      </c>
      <c r="G40" s="207"/>
      <c r="H40" s="207"/>
      <c r="I40" s="213">
        <v>10510.7</v>
      </c>
      <c r="J40" s="213">
        <v>9865</v>
      </c>
      <c r="K40" s="213">
        <v>10130</v>
      </c>
    </row>
    <row r="41" spans="1:11" ht="38.25" x14ac:dyDescent="0.25">
      <c r="A41" s="206" t="s">
        <v>349</v>
      </c>
      <c r="B41" s="207" t="s">
        <v>505</v>
      </c>
      <c r="C41" s="207" t="s">
        <v>510</v>
      </c>
      <c r="D41" s="207" t="s">
        <v>161</v>
      </c>
      <c r="E41" s="207" t="s">
        <v>511</v>
      </c>
      <c r="F41" s="208" t="s">
        <v>348</v>
      </c>
      <c r="G41" s="207"/>
      <c r="H41" s="207"/>
      <c r="I41" s="213">
        <v>10510.7</v>
      </c>
      <c r="J41" s="213">
        <v>9865</v>
      </c>
      <c r="K41" s="213">
        <v>10130</v>
      </c>
    </row>
    <row r="42" spans="1:11" ht="25.5" x14ac:dyDescent="0.25">
      <c r="A42" s="206" t="s">
        <v>497</v>
      </c>
      <c r="B42" s="207" t="s">
        <v>505</v>
      </c>
      <c r="C42" s="207" t="s">
        <v>510</v>
      </c>
      <c r="D42" s="207" t="s">
        <v>161</v>
      </c>
      <c r="E42" s="207" t="s">
        <v>511</v>
      </c>
      <c r="F42" s="208" t="s">
        <v>496</v>
      </c>
      <c r="G42" s="207"/>
      <c r="H42" s="207"/>
      <c r="I42" s="213">
        <v>8095.93</v>
      </c>
      <c r="J42" s="213">
        <v>7600</v>
      </c>
      <c r="K42" s="213">
        <v>7800</v>
      </c>
    </row>
    <row r="43" spans="1:11" ht="63.75" x14ac:dyDescent="0.25">
      <c r="A43" s="206" t="s">
        <v>7</v>
      </c>
      <c r="B43" s="207" t="s">
        <v>505</v>
      </c>
      <c r="C43" s="207" t="s">
        <v>510</v>
      </c>
      <c r="D43" s="207" t="s">
        <v>161</v>
      </c>
      <c r="E43" s="207" t="s">
        <v>511</v>
      </c>
      <c r="F43" s="208" t="s">
        <v>496</v>
      </c>
      <c r="G43" s="207" t="s">
        <v>166</v>
      </c>
      <c r="H43" s="207" t="s">
        <v>164</v>
      </c>
      <c r="I43" s="213">
        <v>8095.93</v>
      </c>
      <c r="J43" s="213">
        <v>7600</v>
      </c>
      <c r="K43" s="213">
        <v>7800</v>
      </c>
    </row>
    <row r="44" spans="1:11" ht="63.75" x14ac:dyDescent="0.25">
      <c r="A44" s="206" t="s">
        <v>495</v>
      </c>
      <c r="B44" s="207" t="s">
        <v>505</v>
      </c>
      <c r="C44" s="207" t="s">
        <v>510</v>
      </c>
      <c r="D44" s="207" t="s">
        <v>161</v>
      </c>
      <c r="E44" s="207" t="s">
        <v>511</v>
      </c>
      <c r="F44" s="208" t="s">
        <v>494</v>
      </c>
      <c r="G44" s="207"/>
      <c r="H44" s="207"/>
      <c r="I44" s="213">
        <v>2414.77</v>
      </c>
      <c r="J44" s="213">
        <v>2265</v>
      </c>
      <c r="K44" s="213">
        <v>2330</v>
      </c>
    </row>
    <row r="45" spans="1:11" ht="63.75" x14ac:dyDescent="0.25">
      <c r="A45" s="206" t="s">
        <v>7</v>
      </c>
      <c r="B45" s="207" t="s">
        <v>505</v>
      </c>
      <c r="C45" s="207" t="s">
        <v>510</v>
      </c>
      <c r="D45" s="207" t="s">
        <v>161</v>
      </c>
      <c r="E45" s="207" t="s">
        <v>511</v>
      </c>
      <c r="F45" s="208" t="s">
        <v>494</v>
      </c>
      <c r="G45" s="207" t="s">
        <v>166</v>
      </c>
      <c r="H45" s="207" t="s">
        <v>164</v>
      </c>
      <c r="I45" s="213">
        <v>2414.77</v>
      </c>
      <c r="J45" s="213">
        <v>2265</v>
      </c>
      <c r="K45" s="213">
        <v>2330</v>
      </c>
    </row>
    <row r="46" spans="1:11" ht="76.5" x14ac:dyDescent="0.25">
      <c r="A46" s="206" t="s">
        <v>320</v>
      </c>
      <c r="B46" s="207" t="s">
        <v>505</v>
      </c>
      <c r="C46" s="207" t="s">
        <v>510</v>
      </c>
      <c r="D46" s="207" t="s">
        <v>161</v>
      </c>
      <c r="E46" s="207" t="s">
        <v>512</v>
      </c>
      <c r="F46" s="208" t="s">
        <v>321</v>
      </c>
      <c r="G46" s="207"/>
      <c r="H46" s="207"/>
      <c r="I46" s="213">
        <v>1955.62</v>
      </c>
      <c r="J46" s="213">
        <v>1953</v>
      </c>
      <c r="K46" s="213">
        <v>2084</v>
      </c>
    </row>
    <row r="47" spans="1:11" ht="38.25" x14ac:dyDescent="0.25">
      <c r="A47" s="206" t="s">
        <v>349</v>
      </c>
      <c r="B47" s="207" t="s">
        <v>505</v>
      </c>
      <c r="C47" s="207" t="s">
        <v>510</v>
      </c>
      <c r="D47" s="207" t="s">
        <v>161</v>
      </c>
      <c r="E47" s="207" t="s">
        <v>512</v>
      </c>
      <c r="F47" s="208" t="s">
        <v>348</v>
      </c>
      <c r="G47" s="207"/>
      <c r="H47" s="207"/>
      <c r="I47" s="213">
        <v>1955.62</v>
      </c>
      <c r="J47" s="213">
        <v>1953</v>
      </c>
      <c r="K47" s="213">
        <v>2084</v>
      </c>
    </row>
    <row r="48" spans="1:11" ht="25.5" x14ac:dyDescent="0.25">
      <c r="A48" s="206" t="s">
        <v>497</v>
      </c>
      <c r="B48" s="207" t="s">
        <v>505</v>
      </c>
      <c r="C48" s="207" t="s">
        <v>510</v>
      </c>
      <c r="D48" s="207" t="s">
        <v>161</v>
      </c>
      <c r="E48" s="207" t="s">
        <v>512</v>
      </c>
      <c r="F48" s="208" t="s">
        <v>496</v>
      </c>
      <c r="G48" s="207"/>
      <c r="H48" s="207"/>
      <c r="I48" s="213">
        <v>1458.08</v>
      </c>
      <c r="J48" s="213">
        <v>1500</v>
      </c>
      <c r="K48" s="213">
        <v>1600</v>
      </c>
    </row>
    <row r="49" spans="1:11" ht="63.75" x14ac:dyDescent="0.25">
      <c r="A49" s="206" t="s">
        <v>7</v>
      </c>
      <c r="B49" s="207" t="s">
        <v>505</v>
      </c>
      <c r="C49" s="207" t="s">
        <v>510</v>
      </c>
      <c r="D49" s="207" t="s">
        <v>161</v>
      </c>
      <c r="E49" s="207" t="s">
        <v>512</v>
      </c>
      <c r="F49" s="208" t="s">
        <v>496</v>
      </c>
      <c r="G49" s="207" t="s">
        <v>166</v>
      </c>
      <c r="H49" s="207" t="s">
        <v>164</v>
      </c>
      <c r="I49" s="213">
        <v>1458.08</v>
      </c>
      <c r="J49" s="213">
        <v>1500</v>
      </c>
      <c r="K49" s="213">
        <v>1600</v>
      </c>
    </row>
    <row r="50" spans="1:11" ht="51" x14ac:dyDescent="0.25">
      <c r="A50" s="206" t="s">
        <v>501</v>
      </c>
      <c r="B50" s="207" t="s">
        <v>505</v>
      </c>
      <c r="C50" s="207" t="s">
        <v>510</v>
      </c>
      <c r="D50" s="207" t="s">
        <v>161</v>
      </c>
      <c r="E50" s="207" t="s">
        <v>512</v>
      </c>
      <c r="F50" s="208" t="s">
        <v>500</v>
      </c>
      <c r="G50" s="207"/>
      <c r="H50" s="207"/>
      <c r="I50" s="213">
        <v>55</v>
      </c>
      <c r="J50" s="213"/>
      <c r="K50" s="213"/>
    </row>
    <row r="51" spans="1:11" ht="63.75" x14ac:dyDescent="0.25">
      <c r="A51" s="206" t="s">
        <v>7</v>
      </c>
      <c r="B51" s="207" t="s">
        <v>505</v>
      </c>
      <c r="C51" s="207" t="s">
        <v>510</v>
      </c>
      <c r="D51" s="207" t="s">
        <v>161</v>
      </c>
      <c r="E51" s="207" t="s">
        <v>512</v>
      </c>
      <c r="F51" s="208" t="s">
        <v>500</v>
      </c>
      <c r="G51" s="207" t="s">
        <v>166</v>
      </c>
      <c r="H51" s="207" t="s">
        <v>164</v>
      </c>
      <c r="I51" s="213">
        <v>55</v>
      </c>
      <c r="J51" s="213"/>
      <c r="K51" s="213"/>
    </row>
    <row r="52" spans="1:11" ht="63.75" x14ac:dyDescent="0.25">
      <c r="A52" s="206" t="s">
        <v>495</v>
      </c>
      <c r="B52" s="207" t="s">
        <v>505</v>
      </c>
      <c r="C52" s="207" t="s">
        <v>510</v>
      </c>
      <c r="D52" s="207" t="s">
        <v>161</v>
      </c>
      <c r="E52" s="207" t="s">
        <v>512</v>
      </c>
      <c r="F52" s="208" t="s">
        <v>494</v>
      </c>
      <c r="G52" s="207"/>
      <c r="H52" s="207"/>
      <c r="I52" s="213">
        <v>442.54</v>
      </c>
      <c r="J52" s="213">
        <v>453</v>
      </c>
      <c r="K52" s="213">
        <v>484</v>
      </c>
    </row>
    <row r="53" spans="1:11" ht="63.75" x14ac:dyDescent="0.25">
      <c r="A53" s="206" t="s">
        <v>7</v>
      </c>
      <c r="B53" s="207" t="s">
        <v>505</v>
      </c>
      <c r="C53" s="207" t="s">
        <v>510</v>
      </c>
      <c r="D53" s="207" t="s">
        <v>161</v>
      </c>
      <c r="E53" s="207" t="s">
        <v>512</v>
      </c>
      <c r="F53" s="208" t="s">
        <v>494</v>
      </c>
      <c r="G53" s="207" t="s">
        <v>166</v>
      </c>
      <c r="H53" s="207" t="s">
        <v>164</v>
      </c>
      <c r="I53" s="213">
        <v>442.54</v>
      </c>
      <c r="J53" s="213">
        <v>453</v>
      </c>
      <c r="K53" s="213">
        <v>484</v>
      </c>
    </row>
    <row r="54" spans="1:11" ht="76.5" x14ac:dyDescent="0.25">
      <c r="A54" s="206" t="s">
        <v>320</v>
      </c>
      <c r="B54" s="207" t="s">
        <v>505</v>
      </c>
      <c r="C54" s="207" t="s">
        <v>510</v>
      </c>
      <c r="D54" s="207" t="s">
        <v>161</v>
      </c>
      <c r="E54" s="207" t="s">
        <v>513</v>
      </c>
      <c r="F54" s="208" t="s">
        <v>321</v>
      </c>
      <c r="G54" s="207"/>
      <c r="H54" s="207"/>
      <c r="I54" s="213">
        <v>97.78</v>
      </c>
      <c r="J54" s="213"/>
      <c r="K54" s="213"/>
    </row>
    <row r="55" spans="1:11" ht="38.25" x14ac:dyDescent="0.25">
      <c r="A55" s="206" t="s">
        <v>349</v>
      </c>
      <c r="B55" s="207" t="s">
        <v>505</v>
      </c>
      <c r="C55" s="207" t="s">
        <v>510</v>
      </c>
      <c r="D55" s="207" t="s">
        <v>161</v>
      </c>
      <c r="E55" s="207" t="s">
        <v>513</v>
      </c>
      <c r="F55" s="208" t="s">
        <v>348</v>
      </c>
      <c r="G55" s="207"/>
      <c r="H55" s="207"/>
      <c r="I55" s="213">
        <v>97.78</v>
      </c>
      <c r="J55" s="213"/>
      <c r="K55" s="213"/>
    </row>
    <row r="56" spans="1:11" ht="25.5" x14ac:dyDescent="0.25">
      <c r="A56" s="206" t="s">
        <v>497</v>
      </c>
      <c r="B56" s="207" t="s">
        <v>505</v>
      </c>
      <c r="C56" s="207" t="s">
        <v>510</v>
      </c>
      <c r="D56" s="207" t="s">
        <v>161</v>
      </c>
      <c r="E56" s="207" t="s">
        <v>513</v>
      </c>
      <c r="F56" s="208" t="s">
        <v>496</v>
      </c>
      <c r="G56" s="207"/>
      <c r="H56" s="207"/>
      <c r="I56" s="213">
        <v>97.78</v>
      </c>
      <c r="J56" s="213"/>
      <c r="K56" s="213"/>
    </row>
    <row r="57" spans="1:11" ht="63.75" x14ac:dyDescent="0.25">
      <c r="A57" s="206" t="s">
        <v>7</v>
      </c>
      <c r="B57" s="207" t="s">
        <v>505</v>
      </c>
      <c r="C57" s="207" t="s">
        <v>510</v>
      </c>
      <c r="D57" s="207" t="s">
        <v>161</v>
      </c>
      <c r="E57" s="207" t="s">
        <v>513</v>
      </c>
      <c r="F57" s="208" t="s">
        <v>496</v>
      </c>
      <c r="G57" s="207" t="s">
        <v>166</v>
      </c>
      <c r="H57" s="207" t="s">
        <v>164</v>
      </c>
      <c r="I57" s="213">
        <v>97.78</v>
      </c>
      <c r="J57" s="213"/>
      <c r="K57" s="213"/>
    </row>
    <row r="58" spans="1:11" ht="38.25" x14ac:dyDescent="0.25">
      <c r="A58" s="206" t="s">
        <v>246</v>
      </c>
      <c r="B58" s="207" t="s">
        <v>505</v>
      </c>
      <c r="C58" s="207" t="s">
        <v>510</v>
      </c>
      <c r="D58" s="207" t="s">
        <v>170</v>
      </c>
      <c r="E58" s="207" t="s">
        <v>504</v>
      </c>
      <c r="F58" s="208"/>
      <c r="G58" s="207"/>
      <c r="H58" s="207"/>
      <c r="I58" s="213">
        <v>1605.87</v>
      </c>
      <c r="J58" s="213">
        <v>1533</v>
      </c>
      <c r="K58" s="213">
        <v>1533</v>
      </c>
    </row>
    <row r="59" spans="1:11" ht="76.5" x14ac:dyDescent="0.25">
      <c r="A59" s="206" t="s">
        <v>320</v>
      </c>
      <c r="B59" s="207" t="s">
        <v>505</v>
      </c>
      <c r="C59" s="207" t="s">
        <v>510</v>
      </c>
      <c r="D59" s="207" t="s">
        <v>170</v>
      </c>
      <c r="E59" s="207" t="s">
        <v>507</v>
      </c>
      <c r="F59" s="208" t="s">
        <v>321</v>
      </c>
      <c r="G59" s="207"/>
      <c r="H59" s="207"/>
      <c r="I59" s="213">
        <v>1592.67</v>
      </c>
      <c r="J59" s="213">
        <v>1533</v>
      </c>
      <c r="K59" s="213">
        <v>1533</v>
      </c>
    </row>
    <row r="60" spans="1:11" ht="38.25" x14ac:dyDescent="0.25">
      <c r="A60" s="206" t="s">
        <v>349</v>
      </c>
      <c r="B60" s="207" t="s">
        <v>505</v>
      </c>
      <c r="C60" s="207" t="s">
        <v>510</v>
      </c>
      <c r="D60" s="207" t="s">
        <v>170</v>
      </c>
      <c r="E60" s="207" t="s">
        <v>507</v>
      </c>
      <c r="F60" s="208" t="s">
        <v>348</v>
      </c>
      <c r="G60" s="207"/>
      <c r="H60" s="207"/>
      <c r="I60" s="213">
        <v>1592.67</v>
      </c>
      <c r="J60" s="213">
        <v>1533</v>
      </c>
      <c r="K60" s="213">
        <v>1533</v>
      </c>
    </row>
    <row r="61" spans="1:11" ht="25.5" x14ac:dyDescent="0.25">
      <c r="A61" s="206" t="s">
        <v>497</v>
      </c>
      <c r="B61" s="207" t="s">
        <v>505</v>
      </c>
      <c r="C61" s="207" t="s">
        <v>510</v>
      </c>
      <c r="D61" s="207" t="s">
        <v>170</v>
      </c>
      <c r="E61" s="207" t="s">
        <v>507</v>
      </c>
      <c r="F61" s="208" t="s">
        <v>496</v>
      </c>
      <c r="G61" s="207"/>
      <c r="H61" s="207"/>
      <c r="I61" s="213">
        <v>1223.25</v>
      </c>
      <c r="J61" s="213">
        <v>1200</v>
      </c>
      <c r="K61" s="213">
        <v>1200</v>
      </c>
    </row>
    <row r="62" spans="1:11" ht="63.75" x14ac:dyDescent="0.25">
      <c r="A62" s="206" t="s">
        <v>7</v>
      </c>
      <c r="B62" s="207" t="s">
        <v>505</v>
      </c>
      <c r="C62" s="207" t="s">
        <v>510</v>
      </c>
      <c r="D62" s="207" t="s">
        <v>170</v>
      </c>
      <c r="E62" s="207" t="s">
        <v>507</v>
      </c>
      <c r="F62" s="208" t="s">
        <v>496</v>
      </c>
      <c r="G62" s="207" t="s">
        <v>166</v>
      </c>
      <c r="H62" s="207" t="s">
        <v>164</v>
      </c>
      <c r="I62" s="213">
        <v>1223.25</v>
      </c>
      <c r="J62" s="213">
        <v>1200</v>
      </c>
      <c r="K62" s="213">
        <v>1200</v>
      </c>
    </row>
    <row r="63" spans="1:11" ht="63.75" x14ac:dyDescent="0.25">
      <c r="A63" s="206" t="s">
        <v>495</v>
      </c>
      <c r="B63" s="207" t="s">
        <v>505</v>
      </c>
      <c r="C63" s="207" t="s">
        <v>510</v>
      </c>
      <c r="D63" s="207" t="s">
        <v>170</v>
      </c>
      <c r="E63" s="207" t="s">
        <v>507</v>
      </c>
      <c r="F63" s="208" t="s">
        <v>494</v>
      </c>
      <c r="G63" s="207"/>
      <c r="H63" s="207"/>
      <c r="I63" s="213">
        <v>369.42</v>
      </c>
      <c r="J63" s="213">
        <v>333</v>
      </c>
      <c r="K63" s="213">
        <v>333</v>
      </c>
    </row>
    <row r="64" spans="1:11" ht="63.75" x14ac:dyDescent="0.25">
      <c r="A64" s="206" t="s">
        <v>7</v>
      </c>
      <c r="B64" s="207" t="s">
        <v>505</v>
      </c>
      <c r="C64" s="207" t="s">
        <v>510</v>
      </c>
      <c r="D64" s="207" t="s">
        <v>170</v>
      </c>
      <c r="E64" s="207" t="s">
        <v>507</v>
      </c>
      <c r="F64" s="208" t="s">
        <v>494</v>
      </c>
      <c r="G64" s="207" t="s">
        <v>166</v>
      </c>
      <c r="H64" s="207" t="s">
        <v>164</v>
      </c>
      <c r="I64" s="213">
        <v>369.42</v>
      </c>
      <c r="J64" s="213">
        <v>333</v>
      </c>
      <c r="K64" s="213">
        <v>333</v>
      </c>
    </row>
    <row r="65" spans="1:11" ht="76.5" x14ac:dyDescent="0.25">
      <c r="A65" s="206" t="s">
        <v>320</v>
      </c>
      <c r="B65" s="207" t="s">
        <v>505</v>
      </c>
      <c r="C65" s="207" t="s">
        <v>510</v>
      </c>
      <c r="D65" s="207" t="s">
        <v>170</v>
      </c>
      <c r="E65" s="207" t="s">
        <v>513</v>
      </c>
      <c r="F65" s="208" t="s">
        <v>321</v>
      </c>
      <c r="G65" s="207"/>
      <c r="H65" s="207"/>
      <c r="I65" s="213">
        <v>13.2</v>
      </c>
      <c r="J65" s="213"/>
      <c r="K65" s="213"/>
    </row>
    <row r="66" spans="1:11" ht="38.25" x14ac:dyDescent="0.25">
      <c r="A66" s="206" t="s">
        <v>349</v>
      </c>
      <c r="B66" s="207" t="s">
        <v>505</v>
      </c>
      <c r="C66" s="207" t="s">
        <v>510</v>
      </c>
      <c r="D66" s="207" t="s">
        <v>170</v>
      </c>
      <c r="E66" s="207" t="s">
        <v>513</v>
      </c>
      <c r="F66" s="208" t="s">
        <v>348</v>
      </c>
      <c r="G66" s="207"/>
      <c r="H66" s="207"/>
      <c r="I66" s="213">
        <v>13.2</v>
      </c>
      <c r="J66" s="213"/>
      <c r="K66" s="213"/>
    </row>
    <row r="67" spans="1:11" ht="25.5" x14ac:dyDescent="0.25">
      <c r="A67" s="206" t="s">
        <v>497</v>
      </c>
      <c r="B67" s="207" t="s">
        <v>505</v>
      </c>
      <c r="C67" s="207" t="s">
        <v>510</v>
      </c>
      <c r="D67" s="207" t="s">
        <v>170</v>
      </c>
      <c r="E67" s="207" t="s">
        <v>513</v>
      </c>
      <c r="F67" s="208" t="s">
        <v>496</v>
      </c>
      <c r="G67" s="207"/>
      <c r="H67" s="207"/>
      <c r="I67" s="213">
        <v>13.2</v>
      </c>
      <c r="J67" s="213"/>
      <c r="K67" s="213"/>
    </row>
    <row r="68" spans="1:11" ht="63.75" x14ac:dyDescent="0.25">
      <c r="A68" s="206" t="s">
        <v>7</v>
      </c>
      <c r="B68" s="207" t="s">
        <v>505</v>
      </c>
      <c r="C68" s="207" t="s">
        <v>510</v>
      </c>
      <c r="D68" s="207" t="s">
        <v>170</v>
      </c>
      <c r="E68" s="207" t="s">
        <v>513</v>
      </c>
      <c r="F68" s="208" t="s">
        <v>496</v>
      </c>
      <c r="G68" s="207" t="s">
        <v>166</v>
      </c>
      <c r="H68" s="207" t="s">
        <v>164</v>
      </c>
      <c r="I68" s="213">
        <v>13.2</v>
      </c>
      <c r="J68" s="213"/>
      <c r="K68" s="213"/>
    </row>
    <row r="69" spans="1:11" x14ac:dyDescent="0.25">
      <c r="A69" s="206" t="s">
        <v>253</v>
      </c>
      <c r="B69" s="207" t="s">
        <v>514</v>
      </c>
      <c r="C69" s="207" t="s">
        <v>503</v>
      </c>
      <c r="D69" s="207" t="s">
        <v>163</v>
      </c>
      <c r="E69" s="207" t="s">
        <v>504</v>
      </c>
      <c r="F69" s="208"/>
      <c r="G69" s="207"/>
      <c r="H69" s="207"/>
      <c r="I69" s="213">
        <v>4436.18</v>
      </c>
      <c r="J69" s="213">
        <v>3286.85</v>
      </c>
      <c r="K69" s="213">
        <v>3389.41</v>
      </c>
    </row>
    <row r="70" spans="1:11" x14ac:dyDescent="0.25">
      <c r="A70" s="206" t="s">
        <v>8</v>
      </c>
      <c r="B70" s="207" t="s">
        <v>514</v>
      </c>
      <c r="C70" s="207" t="s">
        <v>515</v>
      </c>
      <c r="D70" s="207" t="s">
        <v>163</v>
      </c>
      <c r="E70" s="207" t="s">
        <v>504</v>
      </c>
      <c r="F70" s="208"/>
      <c r="G70" s="207"/>
      <c r="H70" s="207"/>
      <c r="I70" s="213">
        <v>4436.18</v>
      </c>
      <c r="J70" s="213">
        <v>3286.85</v>
      </c>
      <c r="K70" s="213">
        <v>3389.41</v>
      </c>
    </row>
    <row r="71" spans="1:11" ht="25.5" x14ac:dyDescent="0.25">
      <c r="A71" s="206" t="s">
        <v>387</v>
      </c>
      <c r="B71" s="207" t="s">
        <v>514</v>
      </c>
      <c r="C71" s="207" t="s">
        <v>515</v>
      </c>
      <c r="D71" s="207" t="s">
        <v>166</v>
      </c>
      <c r="E71" s="207" t="s">
        <v>504</v>
      </c>
      <c r="F71" s="208"/>
      <c r="G71" s="207"/>
      <c r="H71" s="207"/>
      <c r="I71" s="213">
        <v>816.09</v>
      </c>
      <c r="J71" s="213">
        <v>100</v>
      </c>
      <c r="K71" s="213">
        <v>100</v>
      </c>
    </row>
    <row r="72" spans="1:11" x14ac:dyDescent="0.25">
      <c r="A72" s="206" t="s">
        <v>326</v>
      </c>
      <c r="B72" s="207" t="s">
        <v>514</v>
      </c>
      <c r="C72" s="207" t="s">
        <v>515</v>
      </c>
      <c r="D72" s="207" t="s">
        <v>166</v>
      </c>
      <c r="E72" s="207" t="s">
        <v>516</v>
      </c>
      <c r="F72" s="208" t="s">
        <v>327</v>
      </c>
      <c r="G72" s="207"/>
      <c r="H72" s="207"/>
      <c r="I72" s="213">
        <v>223.43</v>
      </c>
      <c r="J72" s="213"/>
      <c r="K72" s="213"/>
    </row>
    <row r="73" spans="1:11" x14ac:dyDescent="0.25">
      <c r="A73" s="206" t="s">
        <v>34</v>
      </c>
      <c r="B73" s="207" t="s">
        <v>514</v>
      </c>
      <c r="C73" s="207" t="s">
        <v>515</v>
      </c>
      <c r="D73" s="207" t="s">
        <v>166</v>
      </c>
      <c r="E73" s="207" t="s">
        <v>516</v>
      </c>
      <c r="F73" s="208" t="s">
        <v>350</v>
      </c>
      <c r="G73" s="207"/>
      <c r="H73" s="207"/>
      <c r="I73" s="213">
        <v>223.43</v>
      </c>
      <c r="J73" s="213"/>
      <c r="K73" s="213"/>
    </row>
    <row r="74" spans="1:11" x14ac:dyDescent="0.25">
      <c r="A74" s="206" t="s">
        <v>104</v>
      </c>
      <c r="B74" s="207" t="s">
        <v>514</v>
      </c>
      <c r="C74" s="207" t="s">
        <v>515</v>
      </c>
      <c r="D74" s="207" t="s">
        <v>166</v>
      </c>
      <c r="E74" s="207" t="s">
        <v>516</v>
      </c>
      <c r="F74" s="208" t="s">
        <v>350</v>
      </c>
      <c r="G74" s="207" t="s">
        <v>171</v>
      </c>
      <c r="H74" s="207" t="s">
        <v>166</v>
      </c>
      <c r="I74" s="213">
        <v>223.43</v>
      </c>
      <c r="J74" s="213"/>
      <c r="K74" s="213"/>
    </row>
    <row r="75" spans="1:11" x14ac:dyDescent="0.25">
      <c r="A75" s="206" t="s">
        <v>326</v>
      </c>
      <c r="B75" s="207" t="s">
        <v>514</v>
      </c>
      <c r="C75" s="207" t="s">
        <v>515</v>
      </c>
      <c r="D75" s="207" t="s">
        <v>166</v>
      </c>
      <c r="E75" s="207" t="s">
        <v>517</v>
      </c>
      <c r="F75" s="208" t="s">
        <v>327</v>
      </c>
      <c r="G75" s="207"/>
      <c r="H75" s="207"/>
      <c r="I75" s="213">
        <v>152.4</v>
      </c>
      <c r="J75" s="213"/>
      <c r="K75" s="213"/>
    </row>
    <row r="76" spans="1:11" x14ac:dyDescent="0.25">
      <c r="A76" s="206" t="s">
        <v>34</v>
      </c>
      <c r="B76" s="207" t="s">
        <v>514</v>
      </c>
      <c r="C76" s="207" t="s">
        <v>515</v>
      </c>
      <c r="D76" s="207" t="s">
        <v>166</v>
      </c>
      <c r="E76" s="207" t="s">
        <v>517</v>
      </c>
      <c r="F76" s="208" t="s">
        <v>350</v>
      </c>
      <c r="G76" s="207"/>
      <c r="H76" s="207"/>
      <c r="I76" s="213">
        <v>152.4</v>
      </c>
      <c r="J76" s="213"/>
      <c r="K76" s="213"/>
    </row>
    <row r="77" spans="1:11" ht="51" x14ac:dyDescent="0.25">
      <c r="A77" s="206" t="s">
        <v>178</v>
      </c>
      <c r="B77" s="207" t="s">
        <v>514</v>
      </c>
      <c r="C77" s="207" t="s">
        <v>515</v>
      </c>
      <c r="D77" s="207" t="s">
        <v>166</v>
      </c>
      <c r="E77" s="207" t="s">
        <v>517</v>
      </c>
      <c r="F77" s="208" t="s">
        <v>350</v>
      </c>
      <c r="G77" s="207" t="s">
        <v>166</v>
      </c>
      <c r="H77" s="207" t="s">
        <v>177</v>
      </c>
      <c r="I77" s="213">
        <v>152.4</v>
      </c>
      <c r="J77" s="213"/>
      <c r="K77" s="213"/>
    </row>
    <row r="78" spans="1:11" x14ac:dyDescent="0.25">
      <c r="A78" s="206" t="s">
        <v>326</v>
      </c>
      <c r="B78" s="207" t="s">
        <v>514</v>
      </c>
      <c r="C78" s="207" t="s">
        <v>515</v>
      </c>
      <c r="D78" s="207" t="s">
        <v>166</v>
      </c>
      <c r="E78" s="207" t="s">
        <v>518</v>
      </c>
      <c r="F78" s="208" t="s">
        <v>327</v>
      </c>
      <c r="G78" s="207"/>
      <c r="H78" s="207"/>
      <c r="I78" s="213">
        <v>35</v>
      </c>
      <c r="J78" s="213"/>
      <c r="K78" s="213"/>
    </row>
    <row r="79" spans="1:11" x14ac:dyDescent="0.25">
      <c r="A79" s="206" t="s">
        <v>34</v>
      </c>
      <c r="B79" s="207" t="s">
        <v>514</v>
      </c>
      <c r="C79" s="207" t="s">
        <v>515</v>
      </c>
      <c r="D79" s="207" t="s">
        <v>166</v>
      </c>
      <c r="E79" s="207" t="s">
        <v>518</v>
      </c>
      <c r="F79" s="208" t="s">
        <v>350</v>
      </c>
      <c r="G79" s="207"/>
      <c r="H79" s="207"/>
      <c r="I79" s="213">
        <v>35</v>
      </c>
      <c r="J79" s="213"/>
      <c r="K79" s="213"/>
    </row>
    <row r="80" spans="1:11" x14ac:dyDescent="0.25">
      <c r="A80" s="206" t="s">
        <v>104</v>
      </c>
      <c r="B80" s="207" t="s">
        <v>514</v>
      </c>
      <c r="C80" s="207" t="s">
        <v>515</v>
      </c>
      <c r="D80" s="207" t="s">
        <v>166</v>
      </c>
      <c r="E80" s="207" t="s">
        <v>518</v>
      </c>
      <c r="F80" s="208" t="s">
        <v>350</v>
      </c>
      <c r="G80" s="207" t="s">
        <v>171</v>
      </c>
      <c r="H80" s="207" t="s">
        <v>166</v>
      </c>
      <c r="I80" s="213">
        <v>35</v>
      </c>
      <c r="J80" s="213"/>
      <c r="K80" s="213"/>
    </row>
    <row r="81" spans="1:11" x14ac:dyDescent="0.25">
      <c r="A81" s="206" t="s">
        <v>326</v>
      </c>
      <c r="B81" s="207" t="s">
        <v>514</v>
      </c>
      <c r="C81" s="207" t="s">
        <v>515</v>
      </c>
      <c r="D81" s="207" t="s">
        <v>166</v>
      </c>
      <c r="E81" s="207" t="s">
        <v>519</v>
      </c>
      <c r="F81" s="208" t="s">
        <v>327</v>
      </c>
      <c r="G81" s="207"/>
      <c r="H81" s="207"/>
      <c r="I81" s="213">
        <v>61.2</v>
      </c>
      <c r="J81" s="213"/>
      <c r="K81" s="213"/>
    </row>
    <row r="82" spans="1:11" x14ac:dyDescent="0.25">
      <c r="A82" s="206" t="s">
        <v>34</v>
      </c>
      <c r="B82" s="207" t="s">
        <v>514</v>
      </c>
      <c r="C82" s="207" t="s">
        <v>515</v>
      </c>
      <c r="D82" s="207" t="s">
        <v>166</v>
      </c>
      <c r="E82" s="207" t="s">
        <v>519</v>
      </c>
      <c r="F82" s="208" t="s">
        <v>350</v>
      </c>
      <c r="G82" s="207"/>
      <c r="H82" s="207"/>
      <c r="I82" s="213">
        <v>61.2</v>
      </c>
      <c r="J82" s="213"/>
      <c r="K82" s="213"/>
    </row>
    <row r="83" spans="1:11" ht="51" x14ac:dyDescent="0.25">
      <c r="A83" s="206" t="s">
        <v>178</v>
      </c>
      <c r="B83" s="207" t="s">
        <v>514</v>
      </c>
      <c r="C83" s="207" t="s">
        <v>515</v>
      </c>
      <c r="D83" s="207" t="s">
        <v>166</v>
      </c>
      <c r="E83" s="207" t="s">
        <v>519</v>
      </c>
      <c r="F83" s="208" t="s">
        <v>350</v>
      </c>
      <c r="G83" s="207" t="s">
        <v>166</v>
      </c>
      <c r="H83" s="207" t="s">
        <v>177</v>
      </c>
      <c r="I83" s="213">
        <v>61.2</v>
      </c>
      <c r="J83" s="213"/>
      <c r="K83" s="213"/>
    </row>
    <row r="84" spans="1:11" x14ac:dyDescent="0.25">
      <c r="A84" s="206" t="s">
        <v>326</v>
      </c>
      <c r="B84" s="207" t="s">
        <v>514</v>
      </c>
      <c r="C84" s="207" t="s">
        <v>515</v>
      </c>
      <c r="D84" s="207" t="s">
        <v>166</v>
      </c>
      <c r="E84" s="207" t="s">
        <v>520</v>
      </c>
      <c r="F84" s="208" t="s">
        <v>327</v>
      </c>
      <c r="G84" s="207"/>
      <c r="H84" s="207"/>
      <c r="I84" s="213">
        <v>124.86</v>
      </c>
      <c r="J84" s="213"/>
      <c r="K84" s="213"/>
    </row>
    <row r="85" spans="1:11" x14ac:dyDescent="0.25">
      <c r="A85" s="206" t="s">
        <v>34</v>
      </c>
      <c r="B85" s="207" t="s">
        <v>514</v>
      </c>
      <c r="C85" s="207" t="s">
        <v>515</v>
      </c>
      <c r="D85" s="207" t="s">
        <v>166</v>
      </c>
      <c r="E85" s="207" t="s">
        <v>520</v>
      </c>
      <c r="F85" s="208" t="s">
        <v>350</v>
      </c>
      <c r="G85" s="207"/>
      <c r="H85" s="207"/>
      <c r="I85" s="213">
        <v>124.86</v>
      </c>
      <c r="J85" s="213"/>
      <c r="K85" s="213"/>
    </row>
    <row r="86" spans="1:11" x14ac:dyDescent="0.25">
      <c r="A86" s="206" t="s">
        <v>105</v>
      </c>
      <c r="B86" s="207" t="s">
        <v>514</v>
      </c>
      <c r="C86" s="207" t="s">
        <v>515</v>
      </c>
      <c r="D86" s="207" t="s">
        <v>166</v>
      </c>
      <c r="E86" s="207" t="s">
        <v>520</v>
      </c>
      <c r="F86" s="208" t="s">
        <v>350</v>
      </c>
      <c r="G86" s="207" t="s">
        <v>171</v>
      </c>
      <c r="H86" s="207" t="s">
        <v>161</v>
      </c>
      <c r="I86" s="213">
        <v>124.86</v>
      </c>
      <c r="J86" s="213"/>
      <c r="K86" s="213"/>
    </row>
    <row r="87" spans="1:11" x14ac:dyDescent="0.25">
      <c r="A87" s="206" t="s">
        <v>326</v>
      </c>
      <c r="B87" s="207" t="s">
        <v>514</v>
      </c>
      <c r="C87" s="207" t="s">
        <v>515</v>
      </c>
      <c r="D87" s="207" t="s">
        <v>166</v>
      </c>
      <c r="E87" s="207" t="s">
        <v>521</v>
      </c>
      <c r="F87" s="208" t="s">
        <v>327</v>
      </c>
      <c r="G87" s="207"/>
      <c r="H87" s="207"/>
      <c r="I87" s="213">
        <v>123.2</v>
      </c>
      <c r="J87" s="213"/>
      <c r="K87" s="213"/>
    </row>
    <row r="88" spans="1:11" x14ac:dyDescent="0.25">
      <c r="A88" s="206" t="s">
        <v>34</v>
      </c>
      <c r="B88" s="207" t="s">
        <v>514</v>
      </c>
      <c r="C88" s="207" t="s">
        <v>515</v>
      </c>
      <c r="D88" s="207" t="s">
        <v>166</v>
      </c>
      <c r="E88" s="207" t="s">
        <v>521</v>
      </c>
      <c r="F88" s="208" t="s">
        <v>350</v>
      </c>
      <c r="G88" s="207"/>
      <c r="H88" s="207"/>
      <c r="I88" s="213">
        <v>123.2</v>
      </c>
      <c r="J88" s="213"/>
      <c r="K88" s="213"/>
    </row>
    <row r="89" spans="1:11" ht="51" x14ac:dyDescent="0.25">
      <c r="A89" s="206" t="s">
        <v>178</v>
      </c>
      <c r="B89" s="207" t="s">
        <v>514</v>
      </c>
      <c r="C89" s="207" t="s">
        <v>515</v>
      </c>
      <c r="D89" s="207" t="s">
        <v>166</v>
      </c>
      <c r="E89" s="207" t="s">
        <v>521</v>
      </c>
      <c r="F89" s="208" t="s">
        <v>350</v>
      </c>
      <c r="G89" s="207" t="s">
        <v>166</v>
      </c>
      <c r="H89" s="207" t="s">
        <v>177</v>
      </c>
      <c r="I89" s="213">
        <v>123.2</v>
      </c>
      <c r="J89" s="213"/>
      <c r="K89" s="213"/>
    </row>
    <row r="90" spans="1:11" ht="38.25" x14ac:dyDescent="0.25">
      <c r="A90" s="206" t="s">
        <v>322</v>
      </c>
      <c r="B90" s="207" t="s">
        <v>514</v>
      </c>
      <c r="C90" s="207" t="s">
        <v>515</v>
      </c>
      <c r="D90" s="207" t="s">
        <v>166</v>
      </c>
      <c r="E90" s="207" t="s">
        <v>522</v>
      </c>
      <c r="F90" s="208" t="s">
        <v>323</v>
      </c>
      <c r="G90" s="207"/>
      <c r="H90" s="207"/>
      <c r="I90" s="213">
        <v>96</v>
      </c>
      <c r="J90" s="213">
        <v>100</v>
      </c>
      <c r="K90" s="213">
        <v>100</v>
      </c>
    </row>
    <row r="91" spans="1:11" ht="38.25" x14ac:dyDescent="0.25">
      <c r="A91" s="206" t="s">
        <v>345</v>
      </c>
      <c r="B91" s="207" t="s">
        <v>514</v>
      </c>
      <c r="C91" s="207" t="s">
        <v>515</v>
      </c>
      <c r="D91" s="207" t="s">
        <v>166</v>
      </c>
      <c r="E91" s="207" t="s">
        <v>522</v>
      </c>
      <c r="F91" s="208" t="s">
        <v>344</v>
      </c>
      <c r="G91" s="207"/>
      <c r="H91" s="207"/>
      <c r="I91" s="213">
        <v>96</v>
      </c>
      <c r="J91" s="213">
        <v>100</v>
      </c>
      <c r="K91" s="213">
        <v>100</v>
      </c>
    </row>
    <row r="92" spans="1:11" x14ac:dyDescent="0.25">
      <c r="A92" s="206" t="s">
        <v>480</v>
      </c>
      <c r="B92" s="207" t="s">
        <v>514</v>
      </c>
      <c r="C92" s="207" t="s">
        <v>515</v>
      </c>
      <c r="D92" s="207" t="s">
        <v>166</v>
      </c>
      <c r="E92" s="207" t="s">
        <v>522</v>
      </c>
      <c r="F92" s="208" t="s">
        <v>479</v>
      </c>
      <c r="G92" s="207"/>
      <c r="H92" s="207"/>
      <c r="I92" s="213">
        <v>96</v>
      </c>
      <c r="J92" s="213">
        <v>100</v>
      </c>
      <c r="K92" s="213">
        <v>100</v>
      </c>
    </row>
    <row r="93" spans="1:11" ht="63.75" x14ac:dyDescent="0.25">
      <c r="A93" s="206" t="s">
        <v>7</v>
      </c>
      <c r="B93" s="207" t="s">
        <v>514</v>
      </c>
      <c r="C93" s="207" t="s">
        <v>515</v>
      </c>
      <c r="D93" s="207" t="s">
        <v>166</v>
      </c>
      <c r="E93" s="207" t="s">
        <v>522</v>
      </c>
      <c r="F93" s="208" t="s">
        <v>479</v>
      </c>
      <c r="G93" s="207" t="s">
        <v>166</v>
      </c>
      <c r="H93" s="207" t="s">
        <v>164</v>
      </c>
      <c r="I93" s="213">
        <v>16</v>
      </c>
      <c r="J93" s="213">
        <v>100</v>
      </c>
      <c r="K93" s="213">
        <v>100</v>
      </c>
    </row>
    <row r="94" spans="1:11" ht="38.25" x14ac:dyDescent="0.25">
      <c r="A94" s="206" t="s">
        <v>476</v>
      </c>
      <c r="B94" s="207" t="s">
        <v>514</v>
      </c>
      <c r="C94" s="207" t="s">
        <v>515</v>
      </c>
      <c r="D94" s="207" t="s">
        <v>166</v>
      </c>
      <c r="E94" s="207" t="s">
        <v>522</v>
      </c>
      <c r="F94" s="208" t="s">
        <v>479</v>
      </c>
      <c r="G94" s="207" t="s">
        <v>168</v>
      </c>
      <c r="H94" s="207" t="s">
        <v>171</v>
      </c>
      <c r="I94" s="213">
        <v>80</v>
      </c>
      <c r="J94" s="213"/>
      <c r="K94" s="213"/>
    </row>
    <row r="95" spans="1:11" x14ac:dyDescent="0.25">
      <c r="A95" s="206" t="s">
        <v>258</v>
      </c>
      <c r="B95" s="207" t="s">
        <v>514</v>
      </c>
      <c r="C95" s="207" t="s">
        <v>515</v>
      </c>
      <c r="D95" s="207" t="s">
        <v>161</v>
      </c>
      <c r="E95" s="207" t="s">
        <v>504</v>
      </c>
      <c r="F95" s="208"/>
      <c r="G95" s="207"/>
      <c r="H95" s="207"/>
      <c r="I95" s="213">
        <v>3620.09</v>
      </c>
      <c r="J95" s="213">
        <v>3186.85</v>
      </c>
      <c r="K95" s="213">
        <v>3289.41</v>
      </c>
    </row>
    <row r="96" spans="1:11" x14ac:dyDescent="0.25">
      <c r="A96" s="206" t="s">
        <v>328</v>
      </c>
      <c r="B96" s="207" t="s">
        <v>514</v>
      </c>
      <c r="C96" s="207" t="s">
        <v>515</v>
      </c>
      <c r="D96" s="207" t="s">
        <v>161</v>
      </c>
      <c r="E96" s="207" t="s">
        <v>523</v>
      </c>
      <c r="F96" s="208" t="s">
        <v>329</v>
      </c>
      <c r="G96" s="207"/>
      <c r="H96" s="207"/>
      <c r="I96" s="213">
        <v>1000</v>
      </c>
      <c r="J96" s="213">
        <v>1000</v>
      </c>
      <c r="K96" s="213">
        <v>1000</v>
      </c>
    </row>
    <row r="97" spans="1:11" x14ac:dyDescent="0.25">
      <c r="A97" s="206" t="s">
        <v>352</v>
      </c>
      <c r="B97" s="207" t="s">
        <v>514</v>
      </c>
      <c r="C97" s="207" t="s">
        <v>515</v>
      </c>
      <c r="D97" s="207" t="s">
        <v>161</v>
      </c>
      <c r="E97" s="207" t="s">
        <v>523</v>
      </c>
      <c r="F97" s="208" t="s">
        <v>351</v>
      </c>
      <c r="G97" s="207"/>
      <c r="H97" s="207"/>
      <c r="I97" s="213">
        <v>1000</v>
      </c>
      <c r="J97" s="213">
        <v>1000</v>
      </c>
      <c r="K97" s="213">
        <v>1000</v>
      </c>
    </row>
    <row r="98" spans="1:11" x14ac:dyDescent="0.25">
      <c r="A98" s="206" t="s">
        <v>10</v>
      </c>
      <c r="B98" s="207" t="s">
        <v>514</v>
      </c>
      <c r="C98" s="207" t="s">
        <v>515</v>
      </c>
      <c r="D98" s="207" t="s">
        <v>161</v>
      </c>
      <c r="E98" s="207" t="s">
        <v>523</v>
      </c>
      <c r="F98" s="208" t="s">
        <v>351</v>
      </c>
      <c r="G98" s="207" t="s">
        <v>166</v>
      </c>
      <c r="H98" s="207" t="s">
        <v>162</v>
      </c>
      <c r="I98" s="213">
        <v>1000</v>
      </c>
      <c r="J98" s="213">
        <v>1000</v>
      </c>
      <c r="K98" s="213">
        <v>1000</v>
      </c>
    </row>
    <row r="99" spans="1:11" ht="38.25" x14ac:dyDescent="0.25">
      <c r="A99" s="206" t="s">
        <v>322</v>
      </c>
      <c r="B99" s="207" t="s">
        <v>514</v>
      </c>
      <c r="C99" s="207" t="s">
        <v>515</v>
      </c>
      <c r="D99" s="207" t="s">
        <v>161</v>
      </c>
      <c r="E99" s="207" t="s">
        <v>524</v>
      </c>
      <c r="F99" s="208" t="s">
        <v>323</v>
      </c>
      <c r="G99" s="207"/>
      <c r="H99" s="207"/>
      <c r="I99" s="213">
        <v>732.52</v>
      </c>
      <c r="J99" s="213">
        <v>387.52</v>
      </c>
      <c r="K99" s="213">
        <v>391.85</v>
      </c>
    </row>
    <row r="100" spans="1:11" ht="38.25" x14ac:dyDescent="0.25">
      <c r="A100" s="206" t="s">
        <v>345</v>
      </c>
      <c r="B100" s="207" t="s">
        <v>514</v>
      </c>
      <c r="C100" s="207" t="s">
        <v>515</v>
      </c>
      <c r="D100" s="207" t="s">
        <v>161</v>
      </c>
      <c r="E100" s="207" t="s">
        <v>524</v>
      </c>
      <c r="F100" s="208" t="s">
        <v>344</v>
      </c>
      <c r="G100" s="207"/>
      <c r="H100" s="207"/>
      <c r="I100" s="213">
        <v>732.52</v>
      </c>
      <c r="J100" s="213">
        <v>387.52</v>
      </c>
      <c r="K100" s="213">
        <v>391.85</v>
      </c>
    </row>
    <row r="101" spans="1:11" x14ac:dyDescent="0.25">
      <c r="A101" s="206" t="s">
        <v>480</v>
      </c>
      <c r="B101" s="207" t="s">
        <v>514</v>
      </c>
      <c r="C101" s="207" t="s">
        <v>515</v>
      </c>
      <c r="D101" s="207" t="s">
        <v>161</v>
      </c>
      <c r="E101" s="207" t="s">
        <v>524</v>
      </c>
      <c r="F101" s="208" t="s">
        <v>479</v>
      </c>
      <c r="G101" s="207"/>
      <c r="H101" s="207"/>
      <c r="I101" s="213">
        <v>632.52</v>
      </c>
      <c r="J101" s="213">
        <v>352.52</v>
      </c>
      <c r="K101" s="213">
        <v>356.85</v>
      </c>
    </row>
    <row r="102" spans="1:11" x14ac:dyDescent="0.25">
      <c r="A102" s="206" t="s">
        <v>104</v>
      </c>
      <c r="B102" s="207" t="s">
        <v>514</v>
      </c>
      <c r="C102" s="207" t="s">
        <v>515</v>
      </c>
      <c r="D102" s="207" t="s">
        <v>161</v>
      </c>
      <c r="E102" s="207" t="s">
        <v>524</v>
      </c>
      <c r="F102" s="208" t="s">
        <v>479</v>
      </c>
      <c r="G102" s="207" t="s">
        <v>171</v>
      </c>
      <c r="H102" s="207" t="s">
        <v>166</v>
      </c>
      <c r="I102" s="213">
        <v>632.52</v>
      </c>
      <c r="J102" s="213">
        <v>352.52</v>
      </c>
      <c r="K102" s="213">
        <v>356.85</v>
      </c>
    </row>
    <row r="103" spans="1:11" x14ac:dyDescent="0.25">
      <c r="A103" s="206" t="s">
        <v>487</v>
      </c>
      <c r="B103" s="207" t="s">
        <v>514</v>
      </c>
      <c r="C103" s="207" t="s">
        <v>515</v>
      </c>
      <c r="D103" s="207" t="s">
        <v>161</v>
      </c>
      <c r="E103" s="207" t="s">
        <v>524</v>
      </c>
      <c r="F103" s="208" t="s">
        <v>486</v>
      </c>
      <c r="G103" s="207"/>
      <c r="H103" s="207"/>
      <c r="I103" s="213">
        <v>100</v>
      </c>
      <c r="J103" s="213">
        <v>35</v>
      </c>
      <c r="K103" s="213">
        <v>35</v>
      </c>
    </row>
    <row r="104" spans="1:11" x14ac:dyDescent="0.25">
      <c r="A104" s="206" t="s">
        <v>105</v>
      </c>
      <c r="B104" s="207" t="s">
        <v>514</v>
      </c>
      <c r="C104" s="207" t="s">
        <v>515</v>
      </c>
      <c r="D104" s="207" t="s">
        <v>161</v>
      </c>
      <c r="E104" s="207" t="s">
        <v>524</v>
      </c>
      <c r="F104" s="208" t="s">
        <v>486</v>
      </c>
      <c r="G104" s="207" t="s">
        <v>171</v>
      </c>
      <c r="H104" s="207" t="s">
        <v>161</v>
      </c>
      <c r="I104" s="213">
        <v>100</v>
      </c>
      <c r="J104" s="213">
        <v>35</v>
      </c>
      <c r="K104" s="213">
        <v>35</v>
      </c>
    </row>
    <row r="105" spans="1:11" ht="25.5" x14ac:dyDescent="0.25">
      <c r="A105" s="206" t="s">
        <v>324</v>
      </c>
      <c r="B105" s="207" t="s">
        <v>514</v>
      </c>
      <c r="C105" s="207" t="s">
        <v>515</v>
      </c>
      <c r="D105" s="207" t="s">
        <v>161</v>
      </c>
      <c r="E105" s="207" t="s">
        <v>525</v>
      </c>
      <c r="F105" s="208" t="s">
        <v>325</v>
      </c>
      <c r="G105" s="207"/>
      <c r="H105" s="207"/>
      <c r="I105" s="213">
        <v>899.97</v>
      </c>
      <c r="J105" s="213">
        <v>920.83</v>
      </c>
      <c r="K105" s="213">
        <v>957.66</v>
      </c>
    </row>
    <row r="106" spans="1:11" ht="38.25" x14ac:dyDescent="0.25">
      <c r="A106" s="206" t="s">
        <v>354</v>
      </c>
      <c r="B106" s="207" t="s">
        <v>514</v>
      </c>
      <c r="C106" s="207" t="s">
        <v>515</v>
      </c>
      <c r="D106" s="207" t="s">
        <v>161</v>
      </c>
      <c r="E106" s="207" t="s">
        <v>525</v>
      </c>
      <c r="F106" s="208" t="s">
        <v>353</v>
      </c>
      <c r="G106" s="207"/>
      <c r="H106" s="207"/>
      <c r="I106" s="213">
        <v>899.97</v>
      </c>
      <c r="J106" s="213">
        <v>920.83</v>
      </c>
      <c r="K106" s="213">
        <v>957.66</v>
      </c>
    </row>
    <row r="107" spans="1:11" ht="38.25" x14ac:dyDescent="0.25">
      <c r="A107" s="206" t="s">
        <v>499</v>
      </c>
      <c r="B107" s="207" t="s">
        <v>514</v>
      </c>
      <c r="C107" s="207" t="s">
        <v>515</v>
      </c>
      <c r="D107" s="207" t="s">
        <v>161</v>
      </c>
      <c r="E107" s="207" t="s">
        <v>525</v>
      </c>
      <c r="F107" s="208" t="s">
        <v>498</v>
      </c>
      <c r="G107" s="207"/>
      <c r="H107" s="207"/>
      <c r="I107" s="213">
        <v>899.97</v>
      </c>
      <c r="J107" s="213">
        <v>920.83</v>
      </c>
      <c r="K107" s="213">
        <v>957.66</v>
      </c>
    </row>
    <row r="108" spans="1:11" x14ac:dyDescent="0.25">
      <c r="A108" s="206" t="s">
        <v>32</v>
      </c>
      <c r="B108" s="207" t="s">
        <v>514</v>
      </c>
      <c r="C108" s="207" t="s">
        <v>515</v>
      </c>
      <c r="D108" s="207" t="s">
        <v>161</v>
      </c>
      <c r="E108" s="207" t="s">
        <v>525</v>
      </c>
      <c r="F108" s="208" t="s">
        <v>498</v>
      </c>
      <c r="G108" s="207" t="s">
        <v>165</v>
      </c>
      <c r="H108" s="207" t="s">
        <v>166</v>
      </c>
      <c r="I108" s="213">
        <v>899.97</v>
      </c>
      <c r="J108" s="213">
        <v>920.83</v>
      </c>
      <c r="K108" s="213">
        <v>957.66</v>
      </c>
    </row>
    <row r="109" spans="1:11" ht="38.25" x14ac:dyDescent="0.25">
      <c r="A109" s="206" t="s">
        <v>322</v>
      </c>
      <c r="B109" s="207" t="s">
        <v>514</v>
      </c>
      <c r="C109" s="207" t="s">
        <v>515</v>
      </c>
      <c r="D109" s="207" t="s">
        <v>161</v>
      </c>
      <c r="E109" s="207" t="s">
        <v>526</v>
      </c>
      <c r="F109" s="208" t="s">
        <v>323</v>
      </c>
      <c r="G109" s="207"/>
      <c r="H109" s="207"/>
      <c r="I109" s="213">
        <v>215</v>
      </c>
      <c r="J109" s="213">
        <v>150</v>
      </c>
      <c r="K109" s="213">
        <v>200</v>
      </c>
    </row>
    <row r="110" spans="1:11" ht="38.25" x14ac:dyDescent="0.25">
      <c r="A110" s="206" t="s">
        <v>345</v>
      </c>
      <c r="B110" s="207" t="s">
        <v>514</v>
      </c>
      <c r="C110" s="207" t="s">
        <v>515</v>
      </c>
      <c r="D110" s="207" t="s">
        <v>161</v>
      </c>
      <c r="E110" s="207" t="s">
        <v>526</v>
      </c>
      <c r="F110" s="208" t="s">
        <v>344</v>
      </c>
      <c r="G110" s="207"/>
      <c r="H110" s="207"/>
      <c r="I110" s="213">
        <v>215</v>
      </c>
      <c r="J110" s="213">
        <v>150</v>
      </c>
      <c r="K110" s="213">
        <v>200</v>
      </c>
    </row>
    <row r="111" spans="1:11" x14ac:dyDescent="0.25">
      <c r="A111" s="206" t="s">
        <v>480</v>
      </c>
      <c r="B111" s="207" t="s">
        <v>514</v>
      </c>
      <c r="C111" s="207" t="s">
        <v>515</v>
      </c>
      <c r="D111" s="207" t="s">
        <v>161</v>
      </c>
      <c r="E111" s="207" t="s">
        <v>526</v>
      </c>
      <c r="F111" s="208" t="s">
        <v>479</v>
      </c>
      <c r="G111" s="207"/>
      <c r="H111" s="207"/>
      <c r="I111" s="213">
        <v>215</v>
      </c>
      <c r="J111" s="213">
        <v>150</v>
      </c>
      <c r="K111" s="213">
        <v>200</v>
      </c>
    </row>
    <row r="112" spans="1:11" x14ac:dyDescent="0.25">
      <c r="A112" s="206" t="s">
        <v>12</v>
      </c>
      <c r="B112" s="207" t="s">
        <v>514</v>
      </c>
      <c r="C112" s="207" t="s">
        <v>515</v>
      </c>
      <c r="D112" s="207" t="s">
        <v>161</v>
      </c>
      <c r="E112" s="207" t="s">
        <v>526</v>
      </c>
      <c r="F112" s="208" t="s">
        <v>479</v>
      </c>
      <c r="G112" s="207" t="s">
        <v>166</v>
      </c>
      <c r="H112" s="207" t="s">
        <v>176</v>
      </c>
      <c r="I112" s="213">
        <v>215</v>
      </c>
      <c r="J112" s="213">
        <v>150</v>
      </c>
      <c r="K112" s="213">
        <v>200</v>
      </c>
    </row>
    <row r="113" spans="1:11" ht="38.25" x14ac:dyDescent="0.25">
      <c r="A113" s="206" t="s">
        <v>322</v>
      </c>
      <c r="B113" s="207" t="s">
        <v>514</v>
      </c>
      <c r="C113" s="207" t="s">
        <v>515</v>
      </c>
      <c r="D113" s="207" t="s">
        <v>161</v>
      </c>
      <c r="E113" s="207" t="s">
        <v>527</v>
      </c>
      <c r="F113" s="208" t="s">
        <v>323</v>
      </c>
      <c r="G113" s="207"/>
      <c r="H113" s="207"/>
      <c r="I113" s="213">
        <v>458</v>
      </c>
      <c r="J113" s="213">
        <v>400</v>
      </c>
      <c r="K113" s="213">
        <v>400</v>
      </c>
    </row>
    <row r="114" spans="1:11" ht="38.25" x14ac:dyDescent="0.25">
      <c r="A114" s="206" t="s">
        <v>345</v>
      </c>
      <c r="B114" s="207" t="s">
        <v>514</v>
      </c>
      <c r="C114" s="207" t="s">
        <v>515</v>
      </c>
      <c r="D114" s="207" t="s">
        <v>161</v>
      </c>
      <c r="E114" s="207" t="s">
        <v>527</v>
      </c>
      <c r="F114" s="208" t="s">
        <v>344</v>
      </c>
      <c r="G114" s="207"/>
      <c r="H114" s="207"/>
      <c r="I114" s="213">
        <v>458</v>
      </c>
      <c r="J114" s="213">
        <v>400</v>
      </c>
      <c r="K114" s="213">
        <v>400</v>
      </c>
    </row>
    <row r="115" spans="1:11" x14ac:dyDescent="0.25">
      <c r="A115" s="206" t="s">
        <v>480</v>
      </c>
      <c r="B115" s="207" t="s">
        <v>514</v>
      </c>
      <c r="C115" s="207" t="s">
        <v>515</v>
      </c>
      <c r="D115" s="207" t="s">
        <v>161</v>
      </c>
      <c r="E115" s="207" t="s">
        <v>527</v>
      </c>
      <c r="F115" s="208" t="s">
        <v>479</v>
      </c>
      <c r="G115" s="207"/>
      <c r="H115" s="207"/>
      <c r="I115" s="213">
        <v>458</v>
      </c>
      <c r="J115" s="213">
        <v>400</v>
      </c>
      <c r="K115" s="213">
        <v>400</v>
      </c>
    </row>
    <row r="116" spans="1:11" x14ac:dyDescent="0.25">
      <c r="A116" s="206" t="s">
        <v>12</v>
      </c>
      <c r="B116" s="207" t="s">
        <v>514</v>
      </c>
      <c r="C116" s="207" t="s">
        <v>515</v>
      </c>
      <c r="D116" s="207" t="s">
        <v>161</v>
      </c>
      <c r="E116" s="207" t="s">
        <v>527</v>
      </c>
      <c r="F116" s="208" t="s">
        <v>479</v>
      </c>
      <c r="G116" s="207" t="s">
        <v>166</v>
      </c>
      <c r="H116" s="207" t="s">
        <v>176</v>
      </c>
      <c r="I116" s="213">
        <v>458</v>
      </c>
      <c r="J116" s="213">
        <v>400</v>
      </c>
      <c r="K116" s="213">
        <v>400</v>
      </c>
    </row>
    <row r="117" spans="1:11" ht="76.5" x14ac:dyDescent="0.25">
      <c r="A117" s="206" t="s">
        <v>320</v>
      </c>
      <c r="B117" s="207" t="s">
        <v>514</v>
      </c>
      <c r="C117" s="207" t="s">
        <v>515</v>
      </c>
      <c r="D117" s="207" t="s">
        <v>161</v>
      </c>
      <c r="E117" s="207" t="s">
        <v>528</v>
      </c>
      <c r="F117" s="208" t="s">
        <v>321</v>
      </c>
      <c r="G117" s="207"/>
      <c r="H117" s="207"/>
      <c r="I117" s="213">
        <v>314.60000000000002</v>
      </c>
      <c r="J117" s="213">
        <v>328.5</v>
      </c>
      <c r="K117" s="213">
        <v>339.9</v>
      </c>
    </row>
    <row r="118" spans="1:11" ht="38.25" x14ac:dyDescent="0.25">
      <c r="A118" s="206" t="s">
        <v>349</v>
      </c>
      <c r="B118" s="207" t="s">
        <v>514</v>
      </c>
      <c r="C118" s="207" t="s">
        <v>515</v>
      </c>
      <c r="D118" s="207" t="s">
        <v>161</v>
      </c>
      <c r="E118" s="207" t="s">
        <v>528</v>
      </c>
      <c r="F118" s="208" t="s">
        <v>348</v>
      </c>
      <c r="G118" s="207"/>
      <c r="H118" s="207"/>
      <c r="I118" s="213">
        <v>314.60000000000002</v>
      </c>
      <c r="J118" s="213">
        <v>328.5</v>
      </c>
      <c r="K118" s="213">
        <v>339.9</v>
      </c>
    </row>
    <row r="119" spans="1:11" ht="25.5" x14ac:dyDescent="0.25">
      <c r="A119" s="206" t="s">
        <v>497</v>
      </c>
      <c r="B119" s="207" t="s">
        <v>514</v>
      </c>
      <c r="C119" s="207" t="s">
        <v>515</v>
      </c>
      <c r="D119" s="207" t="s">
        <v>161</v>
      </c>
      <c r="E119" s="207" t="s">
        <v>528</v>
      </c>
      <c r="F119" s="208" t="s">
        <v>496</v>
      </c>
      <c r="G119" s="207"/>
      <c r="H119" s="207"/>
      <c r="I119" s="213">
        <v>241.63</v>
      </c>
      <c r="J119" s="213">
        <v>252.3</v>
      </c>
      <c r="K119" s="213">
        <v>261.06</v>
      </c>
    </row>
    <row r="120" spans="1:11" ht="25.5" x14ac:dyDescent="0.25">
      <c r="A120" s="206" t="s">
        <v>96</v>
      </c>
      <c r="B120" s="207" t="s">
        <v>514</v>
      </c>
      <c r="C120" s="207" t="s">
        <v>515</v>
      </c>
      <c r="D120" s="207" t="s">
        <v>161</v>
      </c>
      <c r="E120" s="207" t="s">
        <v>528</v>
      </c>
      <c r="F120" s="208" t="s">
        <v>496</v>
      </c>
      <c r="G120" s="207" t="s">
        <v>161</v>
      </c>
      <c r="H120" s="207" t="s">
        <v>170</v>
      </c>
      <c r="I120" s="213">
        <v>241.63</v>
      </c>
      <c r="J120" s="213">
        <v>252.3</v>
      </c>
      <c r="K120" s="213">
        <v>261.06</v>
      </c>
    </row>
    <row r="121" spans="1:11" ht="63.75" x14ac:dyDescent="0.25">
      <c r="A121" s="206" t="s">
        <v>495</v>
      </c>
      <c r="B121" s="207" t="s">
        <v>514</v>
      </c>
      <c r="C121" s="207" t="s">
        <v>515</v>
      </c>
      <c r="D121" s="207" t="s">
        <v>161</v>
      </c>
      <c r="E121" s="207" t="s">
        <v>528</v>
      </c>
      <c r="F121" s="208" t="s">
        <v>494</v>
      </c>
      <c r="G121" s="207"/>
      <c r="H121" s="207"/>
      <c r="I121" s="213">
        <v>72.97</v>
      </c>
      <c r="J121" s="213">
        <v>76.2</v>
      </c>
      <c r="K121" s="213">
        <v>78.84</v>
      </c>
    </row>
    <row r="122" spans="1:11" ht="25.5" x14ac:dyDescent="0.25">
      <c r="A122" s="206" t="s">
        <v>96</v>
      </c>
      <c r="B122" s="207" t="s">
        <v>514</v>
      </c>
      <c r="C122" s="207" t="s">
        <v>515</v>
      </c>
      <c r="D122" s="207" t="s">
        <v>161</v>
      </c>
      <c r="E122" s="207" t="s">
        <v>528</v>
      </c>
      <c r="F122" s="208" t="s">
        <v>494</v>
      </c>
      <c r="G122" s="207" t="s">
        <v>161</v>
      </c>
      <c r="H122" s="207" t="s">
        <v>170</v>
      </c>
      <c r="I122" s="213">
        <v>72.97</v>
      </c>
      <c r="J122" s="213">
        <v>76.2</v>
      </c>
      <c r="K122" s="213">
        <v>78.84</v>
      </c>
    </row>
    <row r="123" spans="1:11" x14ac:dyDescent="0.25">
      <c r="A123" s="204" t="s">
        <v>262</v>
      </c>
      <c r="B123" s="205" t="s">
        <v>529</v>
      </c>
      <c r="C123" s="205" t="s">
        <v>503</v>
      </c>
      <c r="D123" s="205" t="s">
        <v>163</v>
      </c>
      <c r="E123" s="205" t="s">
        <v>504</v>
      </c>
      <c r="F123" s="184"/>
      <c r="G123" s="205"/>
      <c r="H123" s="205"/>
      <c r="I123" s="212">
        <v>97751.57</v>
      </c>
      <c r="J123" s="212">
        <v>44064.33</v>
      </c>
      <c r="K123" s="212">
        <v>52611.839999999997</v>
      </c>
    </row>
    <row r="124" spans="1:11" ht="76.5" x14ac:dyDescent="0.25">
      <c r="A124" s="204" t="s">
        <v>263</v>
      </c>
      <c r="B124" s="205" t="s">
        <v>530</v>
      </c>
      <c r="C124" s="205" t="s">
        <v>503</v>
      </c>
      <c r="D124" s="205" t="s">
        <v>163</v>
      </c>
      <c r="E124" s="205" t="s">
        <v>504</v>
      </c>
      <c r="F124" s="184"/>
      <c r="G124" s="205"/>
      <c r="H124" s="205"/>
      <c r="I124" s="212">
        <v>97751.57</v>
      </c>
      <c r="J124" s="212">
        <v>44064.33</v>
      </c>
      <c r="K124" s="212">
        <v>52611.839999999997</v>
      </c>
    </row>
    <row r="125" spans="1:11" ht="25.5" x14ac:dyDescent="0.25">
      <c r="A125" s="204" t="s">
        <v>332</v>
      </c>
      <c r="B125" s="205" t="s">
        <v>530</v>
      </c>
      <c r="C125" s="205" t="s">
        <v>531</v>
      </c>
      <c r="D125" s="205" t="s">
        <v>163</v>
      </c>
      <c r="E125" s="205" t="s">
        <v>504</v>
      </c>
      <c r="F125" s="184"/>
      <c r="G125" s="205"/>
      <c r="H125" s="205"/>
      <c r="I125" s="212">
        <v>44153.3</v>
      </c>
      <c r="J125" s="212"/>
      <c r="K125" s="212"/>
    </row>
    <row r="126" spans="1:11" ht="25.5" x14ac:dyDescent="0.25">
      <c r="A126" s="206" t="s">
        <v>333</v>
      </c>
      <c r="B126" s="207" t="s">
        <v>530</v>
      </c>
      <c r="C126" s="207" t="s">
        <v>531</v>
      </c>
      <c r="D126" s="207" t="s">
        <v>532</v>
      </c>
      <c r="E126" s="207" t="s">
        <v>504</v>
      </c>
      <c r="F126" s="208"/>
      <c r="G126" s="207"/>
      <c r="H126" s="207"/>
      <c r="I126" s="213">
        <v>16865.939999999999</v>
      </c>
      <c r="J126" s="213"/>
      <c r="K126" s="213"/>
    </row>
    <row r="127" spans="1:11" ht="38.25" x14ac:dyDescent="0.25">
      <c r="A127" s="206" t="s">
        <v>322</v>
      </c>
      <c r="B127" s="207" t="s">
        <v>530</v>
      </c>
      <c r="C127" s="207" t="s">
        <v>531</v>
      </c>
      <c r="D127" s="207" t="s">
        <v>532</v>
      </c>
      <c r="E127" s="207" t="s">
        <v>533</v>
      </c>
      <c r="F127" s="208" t="s">
        <v>323</v>
      </c>
      <c r="G127" s="207"/>
      <c r="H127" s="207"/>
      <c r="I127" s="213">
        <v>16865.939999999999</v>
      </c>
      <c r="J127" s="213"/>
      <c r="K127" s="213"/>
    </row>
    <row r="128" spans="1:11" ht="38.25" x14ac:dyDescent="0.25">
      <c r="A128" s="206" t="s">
        <v>345</v>
      </c>
      <c r="B128" s="207" t="s">
        <v>530</v>
      </c>
      <c r="C128" s="207" t="s">
        <v>531</v>
      </c>
      <c r="D128" s="207" t="s">
        <v>532</v>
      </c>
      <c r="E128" s="207" t="s">
        <v>533</v>
      </c>
      <c r="F128" s="208" t="s">
        <v>344</v>
      </c>
      <c r="G128" s="207"/>
      <c r="H128" s="207"/>
      <c r="I128" s="213">
        <v>16865.939999999999</v>
      </c>
      <c r="J128" s="213"/>
      <c r="K128" s="213"/>
    </row>
    <row r="129" spans="1:11" x14ac:dyDescent="0.25">
      <c r="A129" s="206" t="s">
        <v>480</v>
      </c>
      <c r="B129" s="207" t="s">
        <v>530</v>
      </c>
      <c r="C129" s="207" t="s">
        <v>531</v>
      </c>
      <c r="D129" s="207" t="s">
        <v>532</v>
      </c>
      <c r="E129" s="207" t="s">
        <v>533</v>
      </c>
      <c r="F129" s="208" t="s">
        <v>479</v>
      </c>
      <c r="G129" s="207"/>
      <c r="H129" s="207"/>
      <c r="I129" s="213">
        <v>16865.939999999999</v>
      </c>
      <c r="J129" s="213"/>
      <c r="K129" s="213"/>
    </row>
    <row r="130" spans="1:11" x14ac:dyDescent="0.25">
      <c r="A130" s="206" t="s">
        <v>106</v>
      </c>
      <c r="B130" s="207" t="s">
        <v>530</v>
      </c>
      <c r="C130" s="207" t="s">
        <v>531</v>
      </c>
      <c r="D130" s="207" t="s">
        <v>532</v>
      </c>
      <c r="E130" s="207" t="s">
        <v>533</v>
      </c>
      <c r="F130" s="208" t="s">
        <v>479</v>
      </c>
      <c r="G130" s="207" t="s">
        <v>171</v>
      </c>
      <c r="H130" s="207" t="s">
        <v>170</v>
      </c>
      <c r="I130" s="213">
        <v>16865.939999999999</v>
      </c>
      <c r="J130" s="213"/>
      <c r="K130" s="213"/>
    </row>
    <row r="131" spans="1:11" ht="38.25" x14ac:dyDescent="0.25">
      <c r="A131" s="206" t="s">
        <v>342</v>
      </c>
      <c r="B131" s="207" t="s">
        <v>530</v>
      </c>
      <c r="C131" s="207" t="s">
        <v>531</v>
      </c>
      <c r="D131" s="207" t="s">
        <v>534</v>
      </c>
      <c r="E131" s="207" t="s">
        <v>504</v>
      </c>
      <c r="F131" s="208"/>
      <c r="G131" s="207"/>
      <c r="H131" s="207"/>
      <c r="I131" s="213">
        <v>27287.360000000001</v>
      </c>
      <c r="J131" s="213"/>
      <c r="K131" s="213"/>
    </row>
    <row r="132" spans="1:11" ht="38.25" x14ac:dyDescent="0.25">
      <c r="A132" s="206" t="s">
        <v>330</v>
      </c>
      <c r="B132" s="207" t="s">
        <v>530</v>
      </c>
      <c r="C132" s="207" t="s">
        <v>531</v>
      </c>
      <c r="D132" s="207" t="s">
        <v>534</v>
      </c>
      <c r="E132" s="207" t="s">
        <v>535</v>
      </c>
      <c r="F132" s="208" t="s">
        <v>331</v>
      </c>
      <c r="G132" s="207"/>
      <c r="H132" s="207"/>
      <c r="I132" s="213">
        <v>27019.48</v>
      </c>
      <c r="J132" s="213"/>
      <c r="K132" s="213"/>
    </row>
    <row r="133" spans="1:11" x14ac:dyDescent="0.25">
      <c r="A133" s="206" t="s">
        <v>356</v>
      </c>
      <c r="B133" s="207" t="s">
        <v>530</v>
      </c>
      <c r="C133" s="207" t="s">
        <v>531</v>
      </c>
      <c r="D133" s="207" t="s">
        <v>534</v>
      </c>
      <c r="E133" s="207" t="s">
        <v>535</v>
      </c>
      <c r="F133" s="208" t="s">
        <v>355</v>
      </c>
      <c r="G133" s="207"/>
      <c r="H133" s="207"/>
      <c r="I133" s="213">
        <v>27019.48</v>
      </c>
      <c r="J133" s="213"/>
      <c r="K133" s="213"/>
    </row>
    <row r="134" spans="1:11" ht="51" x14ac:dyDescent="0.25">
      <c r="A134" s="206" t="s">
        <v>478</v>
      </c>
      <c r="B134" s="207" t="s">
        <v>530</v>
      </c>
      <c r="C134" s="207" t="s">
        <v>531</v>
      </c>
      <c r="D134" s="207" t="s">
        <v>534</v>
      </c>
      <c r="E134" s="207" t="s">
        <v>535</v>
      </c>
      <c r="F134" s="208" t="s">
        <v>477</v>
      </c>
      <c r="G134" s="207"/>
      <c r="H134" s="207"/>
      <c r="I134" s="213">
        <v>27019.48</v>
      </c>
      <c r="J134" s="213"/>
      <c r="K134" s="213"/>
    </row>
    <row r="135" spans="1:11" x14ac:dyDescent="0.25">
      <c r="A135" s="209" t="s">
        <v>104</v>
      </c>
      <c r="B135" s="201" t="s">
        <v>530</v>
      </c>
      <c r="C135" s="201" t="s">
        <v>531</v>
      </c>
      <c r="D135" s="201" t="s">
        <v>534</v>
      </c>
      <c r="E135" s="201" t="s">
        <v>535</v>
      </c>
      <c r="F135" s="210" t="s">
        <v>477</v>
      </c>
      <c r="G135" s="201" t="s">
        <v>171</v>
      </c>
      <c r="H135" s="201" t="s">
        <v>166</v>
      </c>
      <c r="I135" s="214">
        <v>27019.48</v>
      </c>
      <c r="J135" s="214"/>
      <c r="K135" s="214"/>
    </row>
    <row r="136" spans="1:11" ht="38.25" x14ac:dyDescent="0.25">
      <c r="A136" s="206" t="s">
        <v>330</v>
      </c>
      <c r="B136" s="207" t="s">
        <v>530</v>
      </c>
      <c r="C136" s="207" t="s">
        <v>531</v>
      </c>
      <c r="D136" s="207" t="s">
        <v>534</v>
      </c>
      <c r="E136" s="207" t="s">
        <v>536</v>
      </c>
      <c r="F136" s="208" t="s">
        <v>331</v>
      </c>
      <c r="G136" s="207"/>
      <c r="H136" s="207"/>
      <c r="I136" s="213">
        <v>267.88</v>
      </c>
      <c r="J136" s="213"/>
      <c r="K136" s="213"/>
    </row>
    <row r="137" spans="1:11" x14ac:dyDescent="0.25">
      <c r="A137" s="206" t="s">
        <v>356</v>
      </c>
      <c r="B137" s="207" t="s">
        <v>530</v>
      </c>
      <c r="C137" s="207" t="s">
        <v>531</v>
      </c>
      <c r="D137" s="207" t="s">
        <v>534</v>
      </c>
      <c r="E137" s="207" t="s">
        <v>536</v>
      </c>
      <c r="F137" s="208" t="s">
        <v>355</v>
      </c>
      <c r="G137" s="207"/>
      <c r="H137" s="207"/>
      <c r="I137" s="213">
        <v>267.88</v>
      </c>
      <c r="J137" s="213"/>
      <c r="K137" s="213"/>
    </row>
    <row r="138" spans="1:11" ht="51" x14ac:dyDescent="0.25">
      <c r="A138" s="206" t="s">
        <v>478</v>
      </c>
      <c r="B138" s="207" t="s">
        <v>530</v>
      </c>
      <c r="C138" s="207" t="s">
        <v>531</v>
      </c>
      <c r="D138" s="207" t="s">
        <v>534</v>
      </c>
      <c r="E138" s="207" t="s">
        <v>536</v>
      </c>
      <c r="F138" s="208" t="s">
        <v>477</v>
      </c>
      <c r="G138" s="207"/>
      <c r="H138" s="207"/>
      <c r="I138" s="213">
        <v>267.88</v>
      </c>
      <c r="J138" s="213"/>
      <c r="K138" s="213"/>
    </row>
    <row r="139" spans="1:11" x14ac:dyDescent="0.25">
      <c r="A139" s="206" t="s">
        <v>104</v>
      </c>
      <c r="B139" s="207" t="s">
        <v>530</v>
      </c>
      <c r="C139" s="207" t="s">
        <v>531</v>
      </c>
      <c r="D139" s="207" t="s">
        <v>534</v>
      </c>
      <c r="E139" s="207" t="s">
        <v>536</v>
      </c>
      <c r="F139" s="208" t="s">
        <v>477</v>
      </c>
      <c r="G139" s="207" t="s">
        <v>171</v>
      </c>
      <c r="H139" s="207" t="s">
        <v>166</v>
      </c>
      <c r="I139" s="213">
        <v>267.88</v>
      </c>
      <c r="J139" s="213"/>
      <c r="K139" s="213"/>
    </row>
    <row r="140" spans="1:11" x14ac:dyDescent="0.25">
      <c r="A140" s="204" t="s">
        <v>264</v>
      </c>
      <c r="B140" s="205" t="s">
        <v>530</v>
      </c>
      <c r="C140" s="205" t="s">
        <v>537</v>
      </c>
      <c r="D140" s="205" t="s">
        <v>163</v>
      </c>
      <c r="E140" s="205" t="s">
        <v>504</v>
      </c>
      <c r="F140" s="184"/>
      <c r="G140" s="205"/>
      <c r="H140" s="205"/>
      <c r="I140" s="212">
        <v>47439.9</v>
      </c>
      <c r="J140" s="212">
        <v>43316.2</v>
      </c>
      <c r="K140" s="212">
        <v>41352.639999999999</v>
      </c>
    </row>
    <row r="141" spans="1:11" ht="38.25" x14ac:dyDescent="0.25">
      <c r="A141" s="204" t="s">
        <v>275</v>
      </c>
      <c r="B141" s="205" t="s">
        <v>530</v>
      </c>
      <c r="C141" s="205" t="s">
        <v>537</v>
      </c>
      <c r="D141" s="205" t="s">
        <v>166</v>
      </c>
      <c r="E141" s="205" t="s">
        <v>504</v>
      </c>
      <c r="F141" s="184"/>
      <c r="G141" s="205"/>
      <c r="H141" s="205"/>
      <c r="I141" s="212">
        <v>655</v>
      </c>
      <c r="J141" s="212">
        <v>305</v>
      </c>
      <c r="K141" s="212">
        <v>305</v>
      </c>
    </row>
    <row r="142" spans="1:11" ht="38.25" x14ac:dyDescent="0.25">
      <c r="A142" s="206" t="s">
        <v>322</v>
      </c>
      <c r="B142" s="207" t="s">
        <v>530</v>
      </c>
      <c r="C142" s="207" t="s">
        <v>537</v>
      </c>
      <c r="D142" s="207" t="s">
        <v>166</v>
      </c>
      <c r="E142" s="207" t="s">
        <v>538</v>
      </c>
      <c r="F142" s="208" t="s">
        <v>323</v>
      </c>
      <c r="G142" s="207"/>
      <c r="H142" s="207"/>
      <c r="I142" s="213">
        <v>5</v>
      </c>
      <c r="J142" s="213">
        <v>5</v>
      </c>
      <c r="K142" s="213">
        <v>5</v>
      </c>
    </row>
    <row r="143" spans="1:11" ht="38.25" x14ac:dyDescent="0.25">
      <c r="A143" s="206" t="s">
        <v>345</v>
      </c>
      <c r="B143" s="207" t="s">
        <v>530</v>
      </c>
      <c r="C143" s="207" t="s">
        <v>537</v>
      </c>
      <c r="D143" s="207" t="s">
        <v>166</v>
      </c>
      <c r="E143" s="207" t="s">
        <v>538</v>
      </c>
      <c r="F143" s="208" t="s">
        <v>344</v>
      </c>
      <c r="G143" s="207"/>
      <c r="H143" s="207"/>
      <c r="I143" s="213">
        <v>5</v>
      </c>
      <c r="J143" s="213">
        <v>5</v>
      </c>
      <c r="K143" s="213">
        <v>5</v>
      </c>
    </row>
    <row r="144" spans="1:11" x14ac:dyDescent="0.25">
      <c r="A144" s="206" t="s">
        <v>480</v>
      </c>
      <c r="B144" s="207" t="s">
        <v>530</v>
      </c>
      <c r="C144" s="207" t="s">
        <v>537</v>
      </c>
      <c r="D144" s="207" t="s">
        <v>166</v>
      </c>
      <c r="E144" s="207" t="s">
        <v>538</v>
      </c>
      <c r="F144" s="208" t="s">
        <v>479</v>
      </c>
      <c r="G144" s="207"/>
      <c r="H144" s="207"/>
      <c r="I144" s="213">
        <v>5</v>
      </c>
      <c r="J144" s="213">
        <v>5</v>
      </c>
      <c r="K144" s="213">
        <v>5</v>
      </c>
    </row>
    <row r="145" spans="1:11" ht="25.5" x14ac:dyDescent="0.25">
      <c r="A145" s="206" t="s">
        <v>102</v>
      </c>
      <c r="B145" s="207" t="s">
        <v>530</v>
      </c>
      <c r="C145" s="207" t="s">
        <v>537</v>
      </c>
      <c r="D145" s="207" t="s">
        <v>166</v>
      </c>
      <c r="E145" s="207" t="s">
        <v>538</v>
      </c>
      <c r="F145" s="208" t="s">
        <v>479</v>
      </c>
      <c r="G145" s="207" t="s">
        <v>164</v>
      </c>
      <c r="H145" s="207" t="s">
        <v>172</v>
      </c>
      <c r="I145" s="213">
        <v>5</v>
      </c>
      <c r="J145" s="213">
        <v>5</v>
      </c>
      <c r="K145" s="213">
        <v>5</v>
      </c>
    </row>
    <row r="146" spans="1:11" ht="38.25" x14ac:dyDescent="0.25">
      <c r="A146" s="206" t="s">
        <v>322</v>
      </c>
      <c r="B146" s="207" t="s">
        <v>530</v>
      </c>
      <c r="C146" s="207" t="s">
        <v>537</v>
      </c>
      <c r="D146" s="207" t="s">
        <v>166</v>
      </c>
      <c r="E146" s="207" t="s">
        <v>539</v>
      </c>
      <c r="F146" s="208" t="s">
        <v>323</v>
      </c>
      <c r="G146" s="207"/>
      <c r="H146" s="207"/>
      <c r="I146" s="213">
        <v>650</v>
      </c>
      <c r="J146" s="213">
        <v>300</v>
      </c>
      <c r="K146" s="213">
        <v>300</v>
      </c>
    </row>
    <row r="147" spans="1:11" ht="38.25" x14ac:dyDescent="0.25">
      <c r="A147" s="206" t="s">
        <v>345</v>
      </c>
      <c r="B147" s="207" t="s">
        <v>530</v>
      </c>
      <c r="C147" s="207" t="s">
        <v>537</v>
      </c>
      <c r="D147" s="207" t="s">
        <v>166</v>
      </c>
      <c r="E147" s="207" t="s">
        <v>539</v>
      </c>
      <c r="F147" s="208" t="s">
        <v>344</v>
      </c>
      <c r="G147" s="207"/>
      <c r="H147" s="207"/>
      <c r="I147" s="213">
        <v>650</v>
      </c>
      <c r="J147" s="213">
        <v>300</v>
      </c>
      <c r="K147" s="213">
        <v>300</v>
      </c>
    </row>
    <row r="148" spans="1:11" x14ac:dyDescent="0.25">
      <c r="A148" s="206" t="s">
        <v>480</v>
      </c>
      <c r="B148" s="207" t="s">
        <v>530</v>
      </c>
      <c r="C148" s="207" t="s">
        <v>537</v>
      </c>
      <c r="D148" s="207" t="s">
        <v>166</v>
      </c>
      <c r="E148" s="207" t="s">
        <v>539</v>
      </c>
      <c r="F148" s="208" t="s">
        <v>479</v>
      </c>
      <c r="G148" s="207"/>
      <c r="H148" s="207"/>
      <c r="I148" s="213">
        <v>650</v>
      </c>
      <c r="J148" s="213">
        <v>300</v>
      </c>
      <c r="K148" s="213">
        <v>300</v>
      </c>
    </row>
    <row r="149" spans="1:11" ht="25.5" x14ac:dyDescent="0.25">
      <c r="A149" s="206" t="s">
        <v>102</v>
      </c>
      <c r="B149" s="207" t="s">
        <v>530</v>
      </c>
      <c r="C149" s="207" t="s">
        <v>537</v>
      </c>
      <c r="D149" s="207" t="s">
        <v>166</v>
      </c>
      <c r="E149" s="207" t="s">
        <v>539</v>
      </c>
      <c r="F149" s="208" t="s">
        <v>479</v>
      </c>
      <c r="G149" s="207" t="s">
        <v>164</v>
      </c>
      <c r="H149" s="207" t="s">
        <v>172</v>
      </c>
      <c r="I149" s="213">
        <v>650</v>
      </c>
      <c r="J149" s="213">
        <v>300</v>
      </c>
      <c r="K149" s="213">
        <v>300</v>
      </c>
    </row>
    <row r="150" spans="1:11" ht="25.5" x14ac:dyDescent="0.25">
      <c r="A150" s="204" t="s">
        <v>265</v>
      </c>
      <c r="B150" s="205" t="s">
        <v>530</v>
      </c>
      <c r="C150" s="205" t="s">
        <v>537</v>
      </c>
      <c r="D150" s="205" t="s">
        <v>161</v>
      </c>
      <c r="E150" s="205" t="s">
        <v>504</v>
      </c>
      <c r="F150" s="184"/>
      <c r="G150" s="205"/>
      <c r="H150" s="205"/>
      <c r="I150" s="212">
        <v>900</v>
      </c>
      <c r="J150" s="212">
        <v>700</v>
      </c>
      <c r="K150" s="212">
        <v>700</v>
      </c>
    </row>
    <row r="151" spans="1:11" ht="38.25" x14ac:dyDescent="0.25">
      <c r="A151" s="206" t="s">
        <v>322</v>
      </c>
      <c r="B151" s="207" t="s">
        <v>530</v>
      </c>
      <c r="C151" s="207" t="s">
        <v>537</v>
      </c>
      <c r="D151" s="207" t="s">
        <v>161</v>
      </c>
      <c r="E151" s="207" t="s">
        <v>540</v>
      </c>
      <c r="F151" s="208" t="s">
        <v>323</v>
      </c>
      <c r="G151" s="207"/>
      <c r="H151" s="207"/>
      <c r="I151" s="213">
        <v>900</v>
      </c>
      <c r="J151" s="213">
        <v>700</v>
      </c>
      <c r="K151" s="213">
        <v>700</v>
      </c>
    </row>
    <row r="152" spans="1:11" ht="38.25" x14ac:dyDescent="0.25">
      <c r="A152" s="206" t="s">
        <v>345</v>
      </c>
      <c r="B152" s="207" t="s">
        <v>530</v>
      </c>
      <c r="C152" s="207" t="s">
        <v>537</v>
      </c>
      <c r="D152" s="207" t="s">
        <v>161</v>
      </c>
      <c r="E152" s="207" t="s">
        <v>540</v>
      </c>
      <c r="F152" s="208" t="s">
        <v>344</v>
      </c>
      <c r="G152" s="207"/>
      <c r="H152" s="207"/>
      <c r="I152" s="213">
        <v>900</v>
      </c>
      <c r="J152" s="213">
        <v>700</v>
      </c>
      <c r="K152" s="213">
        <v>700</v>
      </c>
    </row>
    <row r="153" spans="1:11" x14ac:dyDescent="0.25">
      <c r="A153" s="206" t="s">
        <v>480</v>
      </c>
      <c r="B153" s="207" t="s">
        <v>530</v>
      </c>
      <c r="C153" s="207" t="s">
        <v>537</v>
      </c>
      <c r="D153" s="207" t="s">
        <v>161</v>
      </c>
      <c r="E153" s="207" t="s">
        <v>540</v>
      </c>
      <c r="F153" s="208" t="s">
        <v>479</v>
      </c>
      <c r="G153" s="207"/>
      <c r="H153" s="207"/>
      <c r="I153" s="213">
        <v>900</v>
      </c>
      <c r="J153" s="213">
        <v>700</v>
      </c>
      <c r="K153" s="213">
        <v>700</v>
      </c>
    </row>
    <row r="154" spans="1:11" ht="38.25" x14ac:dyDescent="0.25">
      <c r="A154" s="206" t="s">
        <v>175</v>
      </c>
      <c r="B154" s="207" t="s">
        <v>530</v>
      </c>
      <c r="C154" s="207" t="s">
        <v>537</v>
      </c>
      <c r="D154" s="207" t="s">
        <v>161</v>
      </c>
      <c r="E154" s="207" t="s">
        <v>540</v>
      </c>
      <c r="F154" s="208" t="s">
        <v>479</v>
      </c>
      <c r="G154" s="207" t="s">
        <v>170</v>
      </c>
      <c r="H154" s="207" t="s">
        <v>174</v>
      </c>
      <c r="I154" s="213">
        <v>900</v>
      </c>
      <c r="J154" s="213">
        <v>700</v>
      </c>
      <c r="K154" s="213">
        <v>700</v>
      </c>
    </row>
    <row r="155" spans="1:11" ht="51" x14ac:dyDescent="0.25">
      <c r="A155" s="204" t="s">
        <v>268</v>
      </c>
      <c r="B155" s="205" t="s">
        <v>530</v>
      </c>
      <c r="C155" s="205" t="s">
        <v>537</v>
      </c>
      <c r="D155" s="205" t="s">
        <v>170</v>
      </c>
      <c r="E155" s="205" t="s">
        <v>504</v>
      </c>
      <c r="F155" s="184"/>
      <c r="G155" s="205"/>
      <c r="H155" s="205"/>
      <c r="I155" s="212">
        <v>31515.46</v>
      </c>
      <c r="J155" s="212">
        <v>29836</v>
      </c>
      <c r="K155" s="212">
        <v>27812.44</v>
      </c>
    </row>
    <row r="156" spans="1:11" ht="38.25" x14ac:dyDescent="0.25">
      <c r="A156" s="206" t="s">
        <v>322</v>
      </c>
      <c r="B156" s="207" t="s">
        <v>530</v>
      </c>
      <c r="C156" s="207" t="s">
        <v>537</v>
      </c>
      <c r="D156" s="207" t="s">
        <v>170</v>
      </c>
      <c r="E156" s="207" t="s">
        <v>541</v>
      </c>
      <c r="F156" s="208" t="s">
        <v>323</v>
      </c>
      <c r="G156" s="207"/>
      <c r="H156" s="207"/>
      <c r="I156" s="213">
        <v>7544.1</v>
      </c>
      <c r="J156" s="213">
        <v>7600</v>
      </c>
      <c r="K156" s="213">
        <v>7000</v>
      </c>
    </row>
    <row r="157" spans="1:11" ht="38.25" x14ac:dyDescent="0.25">
      <c r="A157" s="206" t="s">
        <v>345</v>
      </c>
      <c r="B157" s="207" t="s">
        <v>530</v>
      </c>
      <c r="C157" s="207" t="s">
        <v>537</v>
      </c>
      <c r="D157" s="207" t="s">
        <v>170</v>
      </c>
      <c r="E157" s="207" t="s">
        <v>541</v>
      </c>
      <c r="F157" s="208" t="s">
        <v>344</v>
      </c>
      <c r="G157" s="207"/>
      <c r="H157" s="207"/>
      <c r="I157" s="213">
        <v>7544.1</v>
      </c>
      <c r="J157" s="213">
        <v>7600</v>
      </c>
      <c r="K157" s="213">
        <v>7000</v>
      </c>
    </row>
    <row r="158" spans="1:11" x14ac:dyDescent="0.25">
      <c r="A158" s="206" t="s">
        <v>480</v>
      </c>
      <c r="B158" s="207" t="s">
        <v>530</v>
      </c>
      <c r="C158" s="207" t="s">
        <v>537</v>
      </c>
      <c r="D158" s="207" t="s">
        <v>170</v>
      </c>
      <c r="E158" s="207" t="s">
        <v>541</v>
      </c>
      <c r="F158" s="208" t="s">
        <v>479</v>
      </c>
      <c r="G158" s="207"/>
      <c r="H158" s="207"/>
      <c r="I158" s="213">
        <v>4044.1</v>
      </c>
      <c r="J158" s="213">
        <v>4100</v>
      </c>
      <c r="K158" s="213">
        <v>3500</v>
      </c>
    </row>
    <row r="159" spans="1:11" x14ac:dyDescent="0.25">
      <c r="A159" s="206" t="s">
        <v>106</v>
      </c>
      <c r="B159" s="207" t="s">
        <v>530</v>
      </c>
      <c r="C159" s="207" t="s">
        <v>537</v>
      </c>
      <c r="D159" s="207" t="s">
        <v>170</v>
      </c>
      <c r="E159" s="207" t="s">
        <v>541</v>
      </c>
      <c r="F159" s="208" t="s">
        <v>479</v>
      </c>
      <c r="G159" s="207" t="s">
        <v>171</v>
      </c>
      <c r="H159" s="207" t="s">
        <v>170</v>
      </c>
      <c r="I159" s="213">
        <v>4044.1</v>
      </c>
      <c r="J159" s="213">
        <v>4100</v>
      </c>
      <c r="K159" s="213">
        <v>3500</v>
      </c>
    </row>
    <row r="160" spans="1:11" x14ac:dyDescent="0.25">
      <c r="A160" s="206" t="s">
        <v>487</v>
      </c>
      <c r="B160" s="207" t="s">
        <v>530</v>
      </c>
      <c r="C160" s="207" t="s">
        <v>537</v>
      </c>
      <c r="D160" s="207" t="s">
        <v>170</v>
      </c>
      <c r="E160" s="207" t="s">
        <v>541</v>
      </c>
      <c r="F160" s="208" t="s">
        <v>486</v>
      </c>
      <c r="G160" s="207"/>
      <c r="H160" s="207"/>
      <c r="I160" s="213">
        <v>3500</v>
      </c>
      <c r="J160" s="213">
        <v>3500</v>
      </c>
      <c r="K160" s="213">
        <v>3500</v>
      </c>
    </row>
    <row r="161" spans="1:11" x14ac:dyDescent="0.25">
      <c r="A161" s="206" t="s">
        <v>106</v>
      </c>
      <c r="B161" s="207" t="s">
        <v>530</v>
      </c>
      <c r="C161" s="207" t="s">
        <v>537</v>
      </c>
      <c r="D161" s="207" t="s">
        <v>170</v>
      </c>
      <c r="E161" s="207" t="s">
        <v>541</v>
      </c>
      <c r="F161" s="208" t="s">
        <v>486</v>
      </c>
      <c r="G161" s="207" t="s">
        <v>171</v>
      </c>
      <c r="H161" s="207" t="s">
        <v>170</v>
      </c>
      <c r="I161" s="213">
        <v>3500</v>
      </c>
      <c r="J161" s="213">
        <v>3500</v>
      </c>
      <c r="K161" s="213">
        <v>3500</v>
      </c>
    </row>
    <row r="162" spans="1:11" x14ac:dyDescent="0.25">
      <c r="A162" s="206" t="s">
        <v>328</v>
      </c>
      <c r="B162" s="207" t="s">
        <v>530</v>
      </c>
      <c r="C162" s="207" t="s">
        <v>537</v>
      </c>
      <c r="D162" s="207" t="s">
        <v>170</v>
      </c>
      <c r="E162" s="207" t="s">
        <v>541</v>
      </c>
      <c r="F162" s="208" t="s">
        <v>329</v>
      </c>
      <c r="G162" s="207"/>
      <c r="H162" s="207"/>
      <c r="I162" s="213">
        <v>10</v>
      </c>
      <c r="J162" s="213"/>
      <c r="K162" s="213"/>
    </row>
    <row r="163" spans="1:11" x14ac:dyDescent="0.25">
      <c r="A163" s="206" t="s">
        <v>347</v>
      </c>
      <c r="B163" s="207" t="s">
        <v>530</v>
      </c>
      <c r="C163" s="207" t="s">
        <v>537</v>
      </c>
      <c r="D163" s="207" t="s">
        <v>170</v>
      </c>
      <c r="E163" s="207" t="s">
        <v>541</v>
      </c>
      <c r="F163" s="208" t="s">
        <v>346</v>
      </c>
      <c r="G163" s="207"/>
      <c r="H163" s="207"/>
      <c r="I163" s="213">
        <v>10</v>
      </c>
      <c r="J163" s="213"/>
      <c r="K163" s="213"/>
    </row>
    <row r="164" spans="1:11" x14ac:dyDescent="0.25">
      <c r="A164" s="206" t="s">
        <v>491</v>
      </c>
      <c r="B164" s="207" t="s">
        <v>530</v>
      </c>
      <c r="C164" s="207" t="s">
        <v>537</v>
      </c>
      <c r="D164" s="207" t="s">
        <v>170</v>
      </c>
      <c r="E164" s="207" t="s">
        <v>541</v>
      </c>
      <c r="F164" s="208" t="s">
        <v>490</v>
      </c>
      <c r="G164" s="207"/>
      <c r="H164" s="207"/>
      <c r="I164" s="213">
        <v>10</v>
      </c>
      <c r="J164" s="213"/>
      <c r="K164" s="213"/>
    </row>
    <row r="165" spans="1:11" x14ac:dyDescent="0.25">
      <c r="A165" s="206" t="s">
        <v>106</v>
      </c>
      <c r="B165" s="207" t="s">
        <v>530</v>
      </c>
      <c r="C165" s="207" t="s">
        <v>537</v>
      </c>
      <c r="D165" s="207" t="s">
        <v>170</v>
      </c>
      <c r="E165" s="207" t="s">
        <v>541</v>
      </c>
      <c r="F165" s="208" t="s">
        <v>490</v>
      </c>
      <c r="G165" s="207" t="s">
        <v>171</v>
      </c>
      <c r="H165" s="207" t="s">
        <v>170</v>
      </c>
      <c r="I165" s="213">
        <v>10</v>
      </c>
      <c r="J165" s="213"/>
      <c r="K165" s="213"/>
    </row>
    <row r="166" spans="1:11" ht="38.25" x14ac:dyDescent="0.25">
      <c r="A166" s="206" t="s">
        <v>322</v>
      </c>
      <c r="B166" s="207" t="s">
        <v>530</v>
      </c>
      <c r="C166" s="207" t="s">
        <v>537</v>
      </c>
      <c r="D166" s="207" t="s">
        <v>170</v>
      </c>
      <c r="E166" s="207" t="s">
        <v>542</v>
      </c>
      <c r="F166" s="208" t="s">
        <v>323</v>
      </c>
      <c r="G166" s="207"/>
      <c r="H166" s="207"/>
      <c r="I166" s="213">
        <v>200</v>
      </c>
      <c r="J166" s="213">
        <v>400</v>
      </c>
      <c r="K166" s="213"/>
    </row>
    <row r="167" spans="1:11" ht="38.25" x14ac:dyDescent="0.25">
      <c r="A167" s="206" t="s">
        <v>345</v>
      </c>
      <c r="B167" s="207" t="s">
        <v>530</v>
      </c>
      <c r="C167" s="207" t="s">
        <v>537</v>
      </c>
      <c r="D167" s="207" t="s">
        <v>170</v>
      </c>
      <c r="E167" s="207" t="s">
        <v>542</v>
      </c>
      <c r="F167" s="208" t="s">
        <v>344</v>
      </c>
      <c r="G167" s="207"/>
      <c r="H167" s="207"/>
      <c r="I167" s="213">
        <v>200</v>
      </c>
      <c r="J167" s="213">
        <v>400</v>
      </c>
      <c r="K167" s="213"/>
    </row>
    <row r="168" spans="1:11" x14ac:dyDescent="0.25">
      <c r="A168" s="206" t="s">
        <v>480</v>
      </c>
      <c r="B168" s="207" t="s">
        <v>530</v>
      </c>
      <c r="C168" s="207" t="s">
        <v>537</v>
      </c>
      <c r="D168" s="207" t="s">
        <v>170</v>
      </c>
      <c r="E168" s="207" t="s">
        <v>542</v>
      </c>
      <c r="F168" s="208" t="s">
        <v>479</v>
      </c>
      <c r="G168" s="207"/>
      <c r="H168" s="207"/>
      <c r="I168" s="213">
        <v>200</v>
      </c>
      <c r="J168" s="213">
        <v>400</v>
      </c>
      <c r="K168" s="213"/>
    </row>
    <row r="169" spans="1:11" x14ac:dyDescent="0.25">
      <c r="A169" s="206" t="s">
        <v>106</v>
      </c>
      <c r="B169" s="207" t="s">
        <v>530</v>
      </c>
      <c r="C169" s="207" t="s">
        <v>537</v>
      </c>
      <c r="D169" s="207" t="s">
        <v>170</v>
      </c>
      <c r="E169" s="207" t="s">
        <v>542</v>
      </c>
      <c r="F169" s="208" t="s">
        <v>479</v>
      </c>
      <c r="G169" s="207" t="s">
        <v>171</v>
      </c>
      <c r="H169" s="207" t="s">
        <v>170</v>
      </c>
      <c r="I169" s="213">
        <v>200</v>
      </c>
      <c r="J169" s="213">
        <v>400</v>
      </c>
      <c r="K169" s="213"/>
    </row>
    <row r="170" spans="1:11" ht="38.25" x14ac:dyDescent="0.25">
      <c r="A170" s="206" t="s">
        <v>322</v>
      </c>
      <c r="B170" s="207" t="s">
        <v>530</v>
      </c>
      <c r="C170" s="207" t="s">
        <v>537</v>
      </c>
      <c r="D170" s="207" t="s">
        <v>170</v>
      </c>
      <c r="E170" s="207" t="s">
        <v>543</v>
      </c>
      <c r="F170" s="208" t="s">
        <v>323</v>
      </c>
      <c r="G170" s="207"/>
      <c r="H170" s="207"/>
      <c r="I170" s="213">
        <v>9614.5</v>
      </c>
      <c r="J170" s="213">
        <v>10000</v>
      </c>
      <c r="K170" s="213">
        <v>10000</v>
      </c>
    </row>
    <row r="171" spans="1:11" ht="38.25" x14ac:dyDescent="0.25">
      <c r="A171" s="206" t="s">
        <v>345</v>
      </c>
      <c r="B171" s="207" t="s">
        <v>530</v>
      </c>
      <c r="C171" s="207" t="s">
        <v>537</v>
      </c>
      <c r="D171" s="207" t="s">
        <v>170</v>
      </c>
      <c r="E171" s="207" t="s">
        <v>543</v>
      </c>
      <c r="F171" s="208" t="s">
        <v>344</v>
      </c>
      <c r="G171" s="207"/>
      <c r="H171" s="207"/>
      <c r="I171" s="213">
        <v>9614.5</v>
      </c>
      <c r="J171" s="213">
        <v>10000</v>
      </c>
      <c r="K171" s="213">
        <v>10000</v>
      </c>
    </row>
    <row r="172" spans="1:11" x14ac:dyDescent="0.25">
      <c r="A172" s="206" t="s">
        <v>480</v>
      </c>
      <c r="B172" s="207" t="s">
        <v>530</v>
      </c>
      <c r="C172" s="207" t="s">
        <v>537</v>
      </c>
      <c r="D172" s="207" t="s">
        <v>170</v>
      </c>
      <c r="E172" s="207" t="s">
        <v>543</v>
      </c>
      <c r="F172" s="208" t="s">
        <v>479</v>
      </c>
      <c r="G172" s="207"/>
      <c r="H172" s="207"/>
      <c r="I172" s="213">
        <v>9614.5</v>
      </c>
      <c r="J172" s="213">
        <v>10000</v>
      </c>
      <c r="K172" s="213">
        <v>10000</v>
      </c>
    </row>
    <row r="173" spans="1:11" x14ac:dyDescent="0.25">
      <c r="A173" s="206" t="s">
        <v>106</v>
      </c>
      <c r="B173" s="207" t="s">
        <v>530</v>
      </c>
      <c r="C173" s="207" t="s">
        <v>537</v>
      </c>
      <c r="D173" s="207" t="s">
        <v>170</v>
      </c>
      <c r="E173" s="207" t="s">
        <v>543</v>
      </c>
      <c r="F173" s="208" t="s">
        <v>479</v>
      </c>
      <c r="G173" s="207" t="s">
        <v>171</v>
      </c>
      <c r="H173" s="207" t="s">
        <v>170</v>
      </c>
      <c r="I173" s="213">
        <v>9614.5</v>
      </c>
      <c r="J173" s="213">
        <v>10000</v>
      </c>
      <c r="K173" s="213">
        <v>10000</v>
      </c>
    </row>
    <row r="174" spans="1:11" ht="38.25" x14ac:dyDescent="0.25">
      <c r="A174" s="206" t="s">
        <v>322</v>
      </c>
      <c r="B174" s="207" t="s">
        <v>530</v>
      </c>
      <c r="C174" s="207" t="s">
        <v>537</v>
      </c>
      <c r="D174" s="207" t="s">
        <v>170</v>
      </c>
      <c r="E174" s="207" t="s">
        <v>544</v>
      </c>
      <c r="F174" s="208" t="s">
        <v>323</v>
      </c>
      <c r="G174" s="207"/>
      <c r="H174" s="207"/>
      <c r="I174" s="213">
        <v>3400</v>
      </c>
      <c r="J174" s="213">
        <v>2400</v>
      </c>
      <c r="K174" s="213">
        <v>1376.44</v>
      </c>
    </row>
    <row r="175" spans="1:11" ht="38.25" x14ac:dyDescent="0.25">
      <c r="A175" s="206" t="s">
        <v>345</v>
      </c>
      <c r="B175" s="207" t="s">
        <v>530</v>
      </c>
      <c r="C175" s="207" t="s">
        <v>537</v>
      </c>
      <c r="D175" s="207" t="s">
        <v>170</v>
      </c>
      <c r="E175" s="207" t="s">
        <v>544</v>
      </c>
      <c r="F175" s="208" t="s">
        <v>344</v>
      </c>
      <c r="G175" s="207"/>
      <c r="H175" s="207"/>
      <c r="I175" s="213">
        <v>3400</v>
      </c>
      <c r="J175" s="213">
        <v>2400</v>
      </c>
      <c r="K175" s="213">
        <v>1376.44</v>
      </c>
    </row>
    <row r="176" spans="1:11" x14ac:dyDescent="0.25">
      <c r="A176" s="206" t="s">
        <v>480</v>
      </c>
      <c r="B176" s="207" t="s">
        <v>530</v>
      </c>
      <c r="C176" s="207" t="s">
        <v>537</v>
      </c>
      <c r="D176" s="207" t="s">
        <v>170</v>
      </c>
      <c r="E176" s="207" t="s">
        <v>544</v>
      </c>
      <c r="F176" s="208" t="s">
        <v>479</v>
      </c>
      <c r="G176" s="207"/>
      <c r="H176" s="207"/>
      <c r="I176" s="213">
        <v>3400</v>
      </c>
      <c r="J176" s="213">
        <v>2400</v>
      </c>
      <c r="K176" s="213">
        <v>1376.44</v>
      </c>
    </row>
    <row r="177" spans="1:11" x14ac:dyDescent="0.25">
      <c r="A177" s="206" t="s">
        <v>101</v>
      </c>
      <c r="B177" s="207" t="s">
        <v>530</v>
      </c>
      <c r="C177" s="207" t="s">
        <v>537</v>
      </c>
      <c r="D177" s="207" t="s">
        <v>170</v>
      </c>
      <c r="E177" s="207" t="s">
        <v>544</v>
      </c>
      <c r="F177" s="208" t="s">
        <v>479</v>
      </c>
      <c r="G177" s="207" t="s">
        <v>164</v>
      </c>
      <c r="H177" s="207" t="s">
        <v>173</v>
      </c>
      <c r="I177" s="213">
        <v>3400</v>
      </c>
      <c r="J177" s="213">
        <v>2400</v>
      </c>
      <c r="K177" s="213">
        <v>1376.44</v>
      </c>
    </row>
    <row r="178" spans="1:11" ht="38.25" x14ac:dyDescent="0.25">
      <c r="A178" s="206" t="s">
        <v>322</v>
      </c>
      <c r="B178" s="207" t="s">
        <v>530</v>
      </c>
      <c r="C178" s="207" t="s">
        <v>537</v>
      </c>
      <c r="D178" s="207" t="s">
        <v>170</v>
      </c>
      <c r="E178" s="207" t="s">
        <v>545</v>
      </c>
      <c r="F178" s="208" t="s">
        <v>323</v>
      </c>
      <c r="G178" s="207"/>
      <c r="H178" s="207"/>
      <c r="I178" s="213">
        <v>3800</v>
      </c>
      <c r="J178" s="213">
        <v>8000</v>
      </c>
      <c r="K178" s="213">
        <v>8000</v>
      </c>
    </row>
    <row r="179" spans="1:11" ht="38.25" x14ac:dyDescent="0.25">
      <c r="A179" s="206" t="s">
        <v>345</v>
      </c>
      <c r="B179" s="207" t="s">
        <v>530</v>
      </c>
      <c r="C179" s="207" t="s">
        <v>537</v>
      </c>
      <c r="D179" s="207" t="s">
        <v>170</v>
      </c>
      <c r="E179" s="207" t="s">
        <v>545</v>
      </c>
      <c r="F179" s="208" t="s">
        <v>344</v>
      </c>
      <c r="G179" s="207"/>
      <c r="H179" s="207"/>
      <c r="I179" s="213">
        <v>3800</v>
      </c>
      <c r="J179" s="213">
        <v>8000</v>
      </c>
      <c r="K179" s="213">
        <v>8000</v>
      </c>
    </row>
    <row r="180" spans="1:11" x14ac:dyDescent="0.25">
      <c r="A180" s="206" t="s">
        <v>480</v>
      </c>
      <c r="B180" s="207" t="s">
        <v>530</v>
      </c>
      <c r="C180" s="207" t="s">
        <v>537</v>
      </c>
      <c r="D180" s="207" t="s">
        <v>170</v>
      </c>
      <c r="E180" s="207" t="s">
        <v>545</v>
      </c>
      <c r="F180" s="208" t="s">
        <v>479</v>
      </c>
      <c r="G180" s="207"/>
      <c r="H180" s="207"/>
      <c r="I180" s="213">
        <v>3800</v>
      </c>
      <c r="J180" s="213">
        <v>8000</v>
      </c>
      <c r="K180" s="213">
        <v>8000</v>
      </c>
    </row>
    <row r="181" spans="1:11" x14ac:dyDescent="0.25">
      <c r="A181" s="206" t="s">
        <v>101</v>
      </c>
      <c r="B181" s="207" t="s">
        <v>530</v>
      </c>
      <c r="C181" s="207" t="s">
        <v>537</v>
      </c>
      <c r="D181" s="207" t="s">
        <v>170</v>
      </c>
      <c r="E181" s="207" t="s">
        <v>545</v>
      </c>
      <c r="F181" s="208" t="s">
        <v>479</v>
      </c>
      <c r="G181" s="207" t="s">
        <v>164</v>
      </c>
      <c r="H181" s="207" t="s">
        <v>173</v>
      </c>
      <c r="I181" s="213">
        <v>3800</v>
      </c>
      <c r="J181" s="213">
        <v>8000</v>
      </c>
      <c r="K181" s="213">
        <v>8000</v>
      </c>
    </row>
    <row r="182" spans="1:11" ht="38.25" x14ac:dyDescent="0.25">
      <c r="A182" s="206" t="s">
        <v>322</v>
      </c>
      <c r="B182" s="207" t="s">
        <v>530</v>
      </c>
      <c r="C182" s="207" t="s">
        <v>537</v>
      </c>
      <c r="D182" s="207" t="s">
        <v>170</v>
      </c>
      <c r="E182" s="207" t="s">
        <v>546</v>
      </c>
      <c r="F182" s="208" t="s">
        <v>323</v>
      </c>
      <c r="G182" s="207"/>
      <c r="H182" s="207"/>
      <c r="I182" s="213">
        <v>1270.95</v>
      </c>
      <c r="J182" s="213">
        <v>1136</v>
      </c>
      <c r="K182" s="213">
        <v>1136</v>
      </c>
    </row>
    <row r="183" spans="1:11" ht="38.25" x14ac:dyDescent="0.25">
      <c r="A183" s="206" t="s">
        <v>345</v>
      </c>
      <c r="B183" s="207" t="s">
        <v>530</v>
      </c>
      <c r="C183" s="207" t="s">
        <v>537</v>
      </c>
      <c r="D183" s="207" t="s">
        <v>170</v>
      </c>
      <c r="E183" s="207" t="s">
        <v>546</v>
      </c>
      <c r="F183" s="208" t="s">
        <v>344</v>
      </c>
      <c r="G183" s="207"/>
      <c r="H183" s="207"/>
      <c r="I183" s="213">
        <v>1270.95</v>
      </c>
      <c r="J183" s="213">
        <v>1136</v>
      </c>
      <c r="K183" s="213">
        <v>1136</v>
      </c>
    </row>
    <row r="184" spans="1:11" x14ac:dyDescent="0.25">
      <c r="A184" s="206" t="s">
        <v>480</v>
      </c>
      <c r="B184" s="207" t="s">
        <v>530</v>
      </c>
      <c r="C184" s="207" t="s">
        <v>537</v>
      </c>
      <c r="D184" s="207" t="s">
        <v>170</v>
      </c>
      <c r="E184" s="207" t="s">
        <v>546</v>
      </c>
      <c r="F184" s="208" t="s">
        <v>479</v>
      </c>
      <c r="G184" s="207"/>
      <c r="H184" s="207"/>
      <c r="I184" s="213">
        <v>1270.95</v>
      </c>
      <c r="J184" s="213">
        <v>1136</v>
      </c>
      <c r="K184" s="213">
        <v>1136</v>
      </c>
    </row>
    <row r="185" spans="1:11" x14ac:dyDescent="0.25">
      <c r="A185" s="206" t="s">
        <v>104</v>
      </c>
      <c r="B185" s="207" t="s">
        <v>530</v>
      </c>
      <c r="C185" s="207" t="s">
        <v>537</v>
      </c>
      <c r="D185" s="207" t="s">
        <v>170</v>
      </c>
      <c r="E185" s="207" t="s">
        <v>546</v>
      </c>
      <c r="F185" s="208" t="s">
        <v>479</v>
      </c>
      <c r="G185" s="207" t="s">
        <v>171</v>
      </c>
      <c r="H185" s="207" t="s">
        <v>166</v>
      </c>
      <c r="I185" s="213">
        <v>1270.95</v>
      </c>
      <c r="J185" s="213">
        <v>1136</v>
      </c>
      <c r="K185" s="213">
        <v>1136</v>
      </c>
    </row>
    <row r="186" spans="1:11" ht="38.25" x14ac:dyDescent="0.25">
      <c r="A186" s="206" t="s">
        <v>322</v>
      </c>
      <c r="B186" s="207" t="s">
        <v>530</v>
      </c>
      <c r="C186" s="207" t="s">
        <v>537</v>
      </c>
      <c r="D186" s="207" t="s">
        <v>170</v>
      </c>
      <c r="E186" s="207" t="s">
        <v>547</v>
      </c>
      <c r="F186" s="208" t="s">
        <v>323</v>
      </c>
      <c r="G186" s="207"/>
      <c r="H186" s="207"/>
      <c r="I186" s="213"/>
      <c r="J186" s="213">
        <v>200</v>
      </c>
      <c r="K186" s="213">
        <v>200</v>
      </c>
    </row>
    <row r="187" spans="1:11" ht="38.25" x14ac:dyDescent="0.25">
      <c r="A187" s="206" t="s">
        <v>345</v>
      </c>
      <c r="B187" s="207" t="s">
        <v>530</v>
      </c>
      <c r="C187" s="207" t="s">
        <v>537</v>
      </c>
      <c r="D187" s="207" t="s">
        <v>170</v>
      </c>
      <c r="E187" s="207" t="s">
        <v>547</v>
      </c>
      <c r="F187" s="208" t="s">
        <v>344</v>
      </c>
      <c r="G187" s="207"/>
      <c r="H187" s="207"/>
      <c r="I187" s="213"/>
      <c r="J187" s="213">
        <v>200</v>
      </c>
      <c r="K187" s="213">
        <v>200</v>
      </c>
    </row>
    <row r="188" spans="1:11" x14ac:dyDescent="0.25">
      <c r="A188" s="206" t="s">
        <v>480</v>
      </c>
      <c r="B188" s="207" t="s">
        <v>530</v>
      </c>
      <c r="C188" s="207" t="s">
        <v>537</v>
      </c>
      <c r="D188" s="207" t="s">
        <v>170</v>
      </c>
      <c r="E188" s="207" t="s">
        <v>547</v>
      </c>
      <c r="F188" s="208" t="s">
        <v>479</v>
      </c>
      <c r="G188" s="207"/>
      <c r="H188" s="207"/>
      <c r="I188" s="213"/>
      <c r="J188" s="213">
        <v>200</v>
      </c>
      <c r="K188" s="213">
        <v>200</v>
      </c>
    </row>
    <row r="189" spans="1:11" x14ac:dyDescent="0.25">
      <c r="A189" s="206" t="s">
        <v>106</v>
      </c>
      <c r="B189" s="207" t="s">
        <v>530</v>
      </c>
      <c r="C189" s="207" t="s">
        <v>537</v>
      </c>
      <c r="D189" s="207" t="s">
        <v>170</v>
      </c>
      <c r="E189" s="207" t="s">
        <v>547</v>
      </c>
      <c r="F189" s="208" t="s">
        <v>479</v>
      </c>
      <c r="G189" s="207" t="s">
        <v>171</v>
      </c>
      <c r="H189" s="207" t="s">
        <v>170</v>
      </c>
      <c r="I189" s="213"/>
      <c r="J189" s="213">
        <v>200</v>
      </c>
      <c r="K189" s="213">
        <v>200</v>
      </c>
    </row>
    <row r="190" spans="1:11" ht="38.25" x14ac:dyDescent="0.25">
      <c r="A190" s="206" t="s">
        <v>322</v>
      </c>
      <c r="B190" s="207" t="s">
        <v>530</v>
      </c>
      <c r="C190" s="207" t="s">
        <v>537</v>
      </c>
      <c r="D190" s="207" t="s">
        <v>170</v>
      </c>
      <c r="E190" s="207" t="s">
        <v>548</v>
      </c>
      <c r="F190" s="208" t="s">
        <v>323</v>
      </c>
      <c r="G190" s="207"/>
      <c r="H190" s="207"/>
      <c r="I190" s="213">
        <v>1989.37</v>
      </c>
      <c r="J190" s="213">
        <v>100</v>
      </c>
      <c r="K190" s="213">
        <v>100</v>
      </c>
    </row>
    <row r="191" spans="1:11" ht="38.25" x14ac:dyDescent="0.25">
      <c r="A191" s="206" t="s">
        <v>345</v>
      </c>
      <c r="B191" s="207" t="s">
        <v>530</v>
      </c>
      <c r="C191" s="207" t="s">
        <v>537</v>
      </c>
      <c r="D191" s="207" t="s">
        <v>170</v>
      </c>
      <c r="E191" s="207" t="s">
        <v>548</v>
      </c>
      <c r="F191" s="208" t="s">
        <v>344</v>
      </c>
      <c r="G191" s="207"/>
      <c r="H191" s="207"/>
      <c r="I191" s="213">
        <v>1989.37</v>
      </c>
      <c r="J191" s="213">
        <v>100</v>
      </c>
      <c r="K191" s="213">
        <v>100</v>
      </c>
    </row>
    <row r="192" spans="1:11" x14ac:dyDescent="0.25">
      <c r="A192" s="206" t="s">
        <v>480</v>
      </c>
      <c r="B192" s="207" t="s">
        <v>530</v>
      </c>
      <c r="C192" s="207" t="s">
        <v>537</v>
      </c>
      <c r="D192" s="207" t="s">
        <v>170</v>
      </c>
      <c r="E192" s="207" t="s">
        <v>548</v>
      </c>
      <c r="F192" s="208" t="s">
        <v>479</v>
      </c>
      <c r="G192" s="207"/>
      <c r="H192" s="207"/>
      <c r="I192" s="213">
        <v>1989.37</v>
      </c>
      <c r="J192" s="213">
        <v>100</v>
      </c>
      <c r="K192" s="213">
        <v>100</v>
      </c>
    </row>
    <row r="193" spans="1:11" x14ac:dyDescent="0.25">
      <c r="A193" s="206" t="s">
        <v>106</v>
      </c>
      <c r="B193" s="207" t="s">
        <v>530</v>
      </c>
      <c r="C193" s="207" t="s">
        <v>537</v>
      </c>
      <c r="D193" s="207" t="s">
        <v>170</v>
      </c>
      <c r="E193" s="207" t="s">
        <v>548</v>
      </c>
      <c r="F193" s="208" t="s">
        <v>479</v>
      </c>
      <c r="G193" s="207" t="s">
        <v>171</v>
      </c>
      <c r="H193" s="207" t="s">
        <v>170</v>
      </c>
      <c r="I193" s="213">
        <v>1989.37</v>
      </c>
      <c r="J193" s="213">
        <v>100</v>
      </c>
      <c r="K193" s="213">
        <v>100</v>
      </c>
    </row>
    <row r="194" spans="1:11" ht="38.25" x14ac:dyDescent="0.25">
      <c r="A194" s="206" t="s">
        <v>322</v>
      </c>
      <c r="B194" s="207" t="s">
        <v>530</v>
      </c>
      <c r="C194" s="207" t="s">
        <v>537</v>
      </c>
      <c r="D194" s="207" t="s">
        <v>170</v>
      </c>
      <c r="E194" s="207" t="s">
        <v>549</v>
      </c>
      <c r="F194" s="208" t="s">
        <v>323</v>
      </c>
      <c r="G194" s="207"/>
      <c r="H194" s="207"/>
      <c r="I194" s="213">
        <v>1286.54</v>
      </c>
      <c r="J194" s="213"/>
      <c r="K194" s="213"/>
    </row>
    <row r="195" spans="1:11" ht="38.25" x14ac:dyDescent="0.25">
      <c r="A195" s="206" t="s">
        <v>345</v>
      </c>
      <c r="B195" s="207" t="s">
        <v>530</v>
      </c>
      <c r="C195" s="207" t="s">
        <v>537</v>
      </c>
      <c r="D195" s="207" t="s">
        <v>170</v>
      </c>
      <c r="E195" s="207" t="s">
        <v>549</v>
      </c>
      <c r="F195" s="208" t="s">
        <v>344</v>
      </c>
      <c r="G195" s="207"/>
      <c r="H195" s="207"/>
      <c r="I195" s="213">
        <v>1286.54</v>
      </c>
      <c r="J195" s="213"/>
      <c r="K195" s="213"/>
    </row>
    <row r="196" spans="1:11" x14ac:dyDescent="0.25">
      <c r="A196" s="206" t="s">
        <v>480</v>
      </c>
      <c r="B196" s="207" t="s">
        <v>530</v>
      </c>
      <c r="C196" s="207" t="s">
        <v>537</v>
      </c>
      <c r="D196" s="207" t="s">
        <v>170</v>
      </c>
      <c r="E196" s="207" t="s">
        <v>549</v>
      </c>
      <c r="F196" s="208" t="s">
        <v>479</v>
      </c>
      <c r="G196" s="207"/>
      <c r="H196" s="207"/>
      <c r="I196" s="213">
        <v>1286.54</v>
      </c>
      <c r="J196" s="213"/>
      <c r="K196" s="213"/>
    </row>
    <row r="197" spans="1:11" x14ac:dyDescent="0.25">
      <c r="A197" s="206" t="s">
        <v>101</v>
      </c>
      <c r="B197" s="207" t="s">
        <v>530</v>
      </c>
      <c r="C197" s="207" t="s">
        <v>537</v>
      </c>
      <c r="D197" s="207" t="s">
        <v>170</v>
      </c>
      <c r="E197" s="207" t="s">
        <v>549</v>
      </c>
      <c r="F197" s="208" t="s">
        <v>479</v>
      </c>
      <c r="G197" s="207" t="s">
        <v>164</v>
      </c>
      <c r="H197" s="207" t="s">
        <v>173</v>
      </c>
      <c r="I197" s="213">
        <v>1286.54</v>
      </c>
      <c r="J197" s="213"/>
      <c r="K197" s="213"/>
    </row>
    <row r="198" spans="1:11" ht="38.25" x14ac:dyDescent="0.25">
      <c r="A198" s="206" t="s">
        <v>322</v>
      </c>
      <c r="B198" s="207" t="s">
        <v>530</v>
      </c>
      <c r="C198" s="207" t="s">
        <v>537</v>
      </c>
      <c r="D198" s="207" t="s">
        <v>170</v>
      </c>
      <c r="E198" s="207" t="s">
        <v>550</v>
      </c>
      <c r="F198" s="208" t="s">
        <v>323</v>
      </c>
      <c r="G198" s="207"/>
      <c r="H198" s="207"/>
      <c r="I198" s="213">
        <v>2400</v>
      </c>
      <c r="J198" s="213"/>
      <c r="K198" s="213"/>
    </row>
    <row r="199" spans="1:11" ht="38.25" x14ac:dyDescent="0.25">
      <c r="A199" s="206" t="s">
        <v>345</v>
      </c>
      <c r="B199" s="207" t="s">
        <v>530</v>
      </c>
      <c r="C199" s="207" t="s">
        <v>537</v>
      </c>
      <c r="D199" s="207" t="s">
        <v>170</v>
      </c>
      <c r="E199" s="207" t="s">
        <v>550</v>
      </c>
      <c r="F199" s="208" t="s">
        <v>344</v>
      </c>
      <c r="G199" s="207"/>
      <c r="H199" s="207"/>
      <c r="I199" s="213">
        <v>2400</v>
      </c>
      <c r="J199" s="213"/>
      <c r="K199" s="213"/>
    </row>
    <row r="200" spans="1:11" x14ac:dyDescent="0.25">
      <c r="A200" s="206" t="s">
        <v>480</v>
      </c>
      <c r="B200" s="207" t="s">
        <v>530</v>
      </c>
      <c r="C200" s="207" t="s">
        <v>537</v>
      </c>
      <c r="D200" s="207" t="s">
        <v>170</v>
      </c>
      <c r="E200" s="207" t="s">
        <v>550</v>
      </c>
      <c r="F200" s="208" t="s">
        <v>479</v>
      </c>
      <c r="G200" s="207"/>
      <c r="H200" s="207"/>
      <c r="I200" s="213">
        <v>2400</v>
      </c>
      <c r="J200" s="213"/>
      <c r="K200" s="213"/>
    </row>
    <row r="201" spans="1:11" x14ac:dyDescent="0.25">
      <c r="A201" s="206" t="s">
        <v>106</v>
      </c>
      <c r="B201" s="207" t="s">
        <v>530</v>
      </c>
      <c r="C201" s="207" t="s">
        <v>537</v>
      </c>
      <c r="D201" s="207" t="s">
        <v>170</v>
      </c>
      <c r="E201" s="207" t="s">
        <v>550</v>
      </c>
      <c r="F201" s="208" t="s">
        <v>479</v>
      </c>
      <c r="G201" s="207" t="s">
        <v>171</v>
      </c>
      <c r="H201" s="207" t="s">
        <v>170</v>
      </c>
      <c r="I201" s="213">
        <v>2400</v>
      </c>
      <c r="J201" s="213"/>
      <c r="K201" s="213"/>
    </row>
    <row r="202" spans="1:11" ht="38.25" x14ac:dyDescent="0.25">
      <c r="A202" s="204" t="s">
        <v>292</v>
      </c>
      <c r="B202" s="205" t="s">
        <v>530</v>
      </c>
      <c r="C202" s="205" t="s">
        <v>537</v>
      </c>
      <c r="D202" s="205" t="s">
        <v>164</v>
      </c>
      <c r="E202" s="205" t="s">
        <v>504</v>
      </c>
      <c r="F202" s="184"/>
      <c r="G202" s="205"/>
      <c r="H202" s="205"/>
      <c r="I202" s="212">
        <v>13701.94</v>
      </c>
      <c r="J202" s="212">
        <v>12165.2</v>
      </c>
      <c r="K202" s="212">
        <v>12125.2</v>
      </c>
    </row>
    <row r="203" spans="1:11" ht="76.5" x14ac:dyDescent="0.25">
      <c r="A203" s="206" t="s">
        <v>320</v>
      </c>
      <c r="B203" s="207" t="s">
        <v>530</v>
      </c>
      <c r="C203" s="207" t="s">
        <v>537</v>
      </c>
      <c r="D203" s="207" t="s">
        <v>164</v>
      </c>
      <c r="E203" s="207" t="s">
        <v>551</v>
      </c>
      <c r="F203" s="208" t="s">
        <v>321</v>
      </c>
      <c r="G203" s="207"/>
      <c r="H203" s="207"/>
      <c r="I203" s="213">
        <v>5297.6</v>
      </c>
      <c r="J203" s="213">
        <v>4642.8</v>
      </c>
      <c r="K203" s="213">
        <v>4642.8</v>
      </c>
    </row>
    <row r="204" spans="1:11" ht="25.5" x14ac:dyDescent="0.25">
      <c r="A204" s="206" t="s">
        <v>358</v>
      </c>
      <c r="B204" s="207" t="s">
        <v>530</v>
      </c>
      <c r="C204" s="207" t="s">
        <v>537</v>
      </c>
      <c r="D204" s="207" t="s">
        <v>164</v>
      </c>
      <c r="E204" s="207" t="s">
        <v>551</v>
      </c>
      <c r="F204" s="208" t="s">
        <v>357</v>
      </c>
      <c r="G204" s="207"/>
      <c r="H204" s="207"/>
      <c r="I204" s="213">
        <v>5297.6</v>
      </c>
      <c r="J204" s="213">
        <v>4642.8</v>
      </c>
      <c r="K204" s="213">
        <v>4642.8</v>
      </c>
    </row>
    <row r="205" spans="1:11" x14ac:dyDescent="0.25">
      <c r="A205" s="206" t="s">
        <v>485</v>
      </c>
      <c r="B205" s="207" t="s">
        <v>530</v>
      </c>
      <c r="C205" s="207" t="s">
        <v>537</v>
      </c>
      <c r="D205" s="207" t="s">
        <v>164</v>
      </c>
      <c r="E205" s="207" t="s">
        <v>551</v>
      </c>
      <c r="F205" s="208" t="s">
        <v>484</v>
      </c>
      <c r="G205" s="207"/>
      <c r="H205" s="207"/>
      <c r="I205" s="213">
        <v>4081.01</v>
      </c>
      <c r="J205" s="213">
        <v>3560.71</v>
      </c>
      <c r="K205" s="213">
        <v>3560.71</v>
      </c>
    </row>
    <row r="206" spans="1:11" x14ac:dyDescent="0.25">
      <c r="A206" s="206" t="s">
        <v>110</v>
      </c>
      <c r="B206" s="207" t="s">
        <v>530</v>
      </c>
      <c r="C206" s="207" t="s">
        <v>537</v>
      </c>
      <c r="D206" s="207" t="s">
        <v>164</v>
      </c>
      <c r="E206" s="207" t="s">
        <v>551</v>
      </c>
      <c r="F206" s="208" t="s">
        <v>484</v>
      </c>
      <c r="G206" s="207" t="s">
        <v>167</v>
      </c>
      <c r="H206" s="207" t="s">
        <v>166</v>
      </c>
      <c r="I206" s="213">
        <v>4081.01</v>
      </c>
      <c r="J206" s="213">
        <v>3560.71</v>
      </c>
      <c r="K206" s="213">
        <v>3560.71</v>
      </c>
    </row>
    <row r="207" spans="1:11" ht="25.5" x14ac:dyDescent="0.25">
      <c r="A207" s="206" t="s">
        <v>489</v>
      </c>
      <c r="B207" s="207" t="s">
        <v>530</v>
      </c>
      <c r="C207" s="207" t="s">
        <v>537</v>
      </c>
      <c r="D207" s="207" t="s">
        <v>164</v>
      </c>
      <c r="E207" s="207" t="s">
        <v>551</v>
      </c>
      <c r="F207" s="208" t="s">
        <v>488</v>
      </c>
      <c r="G207" s="207"/>
      <c r="H207" s="207"/>
      <c r="I207" s="213">
        <v>27</v>
      </c>
      <c r="J207" s="213"/>
      <c r="K207" s="213"/>
    </row>
    <row r="208" spans="1:11" x14ac:dyDescent="0.25">
      <c r="A208" s="206" t="s">
        <v>110</v>
      </c>
      <c r="B208" s="207" t="s">
        <v>530</v>
      </c>
      <c r="C208" s="207" t="s">
        <v>537</v>
      </c>
      <c r="D208" s="207" t="s">
        <v>164</v>
      </c>
      <c r="E208" s="207" t="s">
        <v>551</v>
      </c>
      <c r="F208" s="208" t="s">
        <v>488</v>
      </c>
      <c r="G208" s="207" t="s">
        <v>167</v>
      </c>
      <c r="H208" s="207" t="s">
        <v>166</v>
      </c>
      <c r="I208" s="213">
        <v>27</v>
      </c>
      <c r="J208" s="213"/>
      <c r="K208" s="213"/>
    </row>
    <row r="209" spans="1:11" ht="51" x14ac:dyDescent="0.25">
      <c r="A209" s="206" t="s">
        <v>483</v>
      </c>
      <c r="B209" s="207" t="s">
        <v>530</v>
      </c>
      <c r="C209" s="207" t="s">
        <v>537</v>
      </c>
      <c r="D209" s="207" t="s">
        <v>164</v>
      </c>
      <c r="E209" s="207" t="s">
        <v>551</v>
      </c>
      <c r="F209" s="208" t="s">
        <v>482</v>
      </c>
      <c r="G209" s="207"/>
      <c r="H209" s="207"/>
      <c r="I209" s="213">
        <v>1189.5899999999999</v>
      </c>
      <c r="J209" s="213">
        <v>1082.0899999999999</v>
      </c>
      <c r="K209" s="213">
        <v>1082.0899999999999</v>
      </c>
    </row>
    <row r="210" spans="1:11" x14ac:dyDescent="0.25">
      <c r="A210" s="206" t="s">
        <v>110</v>
      </c>
      <c r="B210" s="207" t="s">
        <v>530</v>
      </c>
      <c r="C210" s="207" t="s">
        <v>537</v>
      </c>
      <c r="D210" s="207" t="s">
        <v>164</v>
      </c>
      <c r="E210" s="207" t="s">
        <v>551</v>
      </c>
      <c r="F210" s="208" t="s">
        <v>482</v>
      </c>
      <c r="G210" s="207" t="s">
        <v>167</v>
      </c>
      <c r="H210" s="207" t="s">
        <v>166</v>
      </c>
      <c r="I210" s="213">
        <v>1189.5899999999999</v>
      </c>
      <c r="J210" s="213">
        <v>1082.0899999999999</v>
      </c>
      <c r="K210" s="213">
        <v>1082.0899999999999</v>
      </c>
    </row>
    <row r="211" spans="1:11" ht="38.25" x14ac:dyDescent="0.25">
      <c r="A211" s="206" t="s">
        <v>322</v>
      </c>
      <c r="B211" s="207" t="s">
        <v>530</v>
      </c>
      <c r="C211" s="207" t="s">
        <v>537</v>
      </c>
      <c r="D211" s="207" t="s">
        <v>164</v>
      </c>
      <c r="E211" s="207" t="s">
        <v>551</v>
      </c>
      <c r="F211" s="208" t="s">
        <v>323</v>
      </c>
      <c r="G211" s="207"/>
      <c r="H211" s="207"/>
      <c r="I211" s="213">
        <v>1931</v>
      </c>
      <c r="J211" s="213">
        <v>1630</v>
      </c>
      <c r="K211" s="213">
        <v>1640</v>
      </c>
    </row>
    <row r="212" spans="1:11" ht="38.25" x14ac:dyDescent="0.25">
      <c r="A212" s="206" t="s">
        <v>345</v>
      </c>
      <c r="B212" s="207" t="s">
        <v>530</v>
      </c>
      <c r="C212" s="207" t="s">
        <v>537</v>
      </c>
      <c r="D212" s="207" t="s">
        <v>164</v>
      </c>
      <c r="E212" s="207" t="s">
        <v>551</v>
      </c>
      <c r="F212" s="208" t="s">
        <v>344</v>
      </c>
      <c r="G212" s="207"/>
      <c r="H212" s="207"/>
      <c r="I212" s="213">
        <v>1931</v>
      </c>
      <c r="J212" s="213">
        <v>1630</v>
      </c>
      <c r="K212" s="213">
        <v>1640</v>
      </c>
    </row>
    <row r="213" spans="1:11" ht="38.25" x14ac:dyDescent="0.25">
      <c r="A213" s="206" t="s">
        <v>493</v>
      </c>
      <c r="B213" s="207" t="s">
        <v>530</v>
      </c>
      <c r="C213" s="207" t="s">
        <v>537</v>
      </c>
      <c r="D213" s="207" t="s">
        <v>164</v>
      </c>
      <c r="E213" s="207" t="s">
        <v>551</v>
      </c>
      <c r="F213" s="208" t="s">
        <v>492</v>
      </c>
      <c r="G213" s="207"/>
      <c r="H213" s="207"/>
      <c r="I213" s="213">
        <v>135</v>
      </c>
      <c r="J213" s="213">
        <v>140</v>
      </c>
      <c r="K213" s="213">
        <v>150</v>
      </c>
    </row>
    <row r="214" spans="1:11" x14ac:dyDescent="0.25">
      <c r="A214" s="206" t="s">
        <v>110</v>
      </c>
      <c r="B214" s="207" t="s">
        <v>530</v>
      </c>
      <c r="C214" s="207" t="s">
        <v>537</v>
      </c>
      <c r="D214" s="207" t="s">
        <v>164</v>
      </c>
      <c r="E214" s="207" t="s">
        <v>551</v>
      </c>
      <c r="F214" s="208" t="s">
        <v>492</v>
      </c>
      <c r="G214" s="207" t="s">
        <v>167</v>
      </c>
      <c r="H214" s="207" t="s">
        <v>166</v>
      </c>
      <c r="I214" s="213">
        <v>135</v>
      </c>
      <c r="J214" s="213">
        <v>140</v>
      </c>
      <c r="K214" s="213">
        <v>150</v>
      </c>
    </row>
    <row r="215" spans="1:11" x14ac:dyDescent="0.25">
      <c r="A215" s="206" t="s">
        <v>480</v>
      </c>
      <c r="B215" s="207" t="s">
        <v>530</v>
      </c>
      <c r="C215" s="207" t="s">
        <v>537</v>
      </c>
      <c r="D215" s="207" t="s">
        <v>164</v>
      </c>
      <c r="E215" s="207" t="s">
        <v>551</v>
      </c>
      <c r="F215" s="208" t="s">
        <v>479</v>
      </c>
      <c r="G215" s="207"/>
      <c r="H215" s="207"/>
      <c r="I215" s="213">
        <v>1512</v>
      </c>
      <c r="J215" s="213">
        <v>1300</v>
      </c>
      <c r="K215" s="213">
        <v>1300</v>
      </c>
    </row>
    <row r="216" spans="1:11" x14ac:dyDescent="0.25">
      <c r="A216" s="206" t="s">
        <v>110</v>
      </c>
      <c r="B216" s="207" t="s">
        <v>530</v>
      </c>
      <c r="C216" s="207" t="s">
        <v>537</v>
      </c>
      <c r="D216" s="207" t="s">
        <v>164</v>
      </c>
      <c r="E216" s="207" t="s">
        <v>551</v>
      </c>
      <c r="F216" s="208" t="s">
        <v>479</v>
      </c>
      <c r="G216" s="207" t="s">
        <v>167</v>
      </c>
      <c r="H216" s="207" t="s">
        <v>166</v>
      </c>
      <c r="I216" s="213">
        <v>1512</v>
      </c>
      <c r="J216" s="213">
        <v>1300</v>
      </c>
      <c r="K216" s="213">
        <v>1300</v>
      </c>
    </row>
    <row r="217" spans="1:11" x14ac:dyDescent="0.25">
      <c r="A217" s="206" t="s">
        <v>487</v>
      </c>
      <c r="B217" s="207" t="s">
        <v>530</v>
      </c>
      <c r="C217" s="207" t="s">
        <v>537</v>
      </c>
      <c r="D217" s="207" t="s">
        <v>164</v>
      </c>
      <c r="E217" s="207" t="s">
        <v>551</v>
      </c>
      <c r="F217" s="208" t="s">
        <v>486</v>
      </c>
      <c r="G217" s="207"/>
      <c r="H217" s="207"/>
      <c r="I217" s="213">
        <v>284</v>
      </c>
      <c r="J217" s="213">
        <v>190</v>
      </c>
      <c r="K217" s="213">
        <v>190</v>
      </c>
    </row>
    <row r="218" spans="1:11" x14ac:dyDescent="0.25">
      <c r="A218" s="206" t="s">
        <v>110</v>
      </c>
      <c r="B218" s="207" t="s">
        <v>530</v>
      </c>
      <c r="C218" s="207" t="s">
        <v>537</v>
      </c>
      <c r="D218" s="207" t="s">
        <v>164</v>
      </c>
      <c r="E218" s="207" t="s">
        <v>551</v>
      </c>
      <c r="F218" s="208" t="s">
        <v>486</v>
      </c>
      <c r="G218" s="207" t="s">
        <v>167</v>
      </c>
      <c r="H218" s="207" t="s">
        <v>166</v>
      </c>
      <c r="I218" s="213">
        <v>284</v>
      </c>
      <c r="J218" s="213">
        <v>190</v>
      </c>
      <c r="K218" s="213">
        <v>190</v>
      </c>
    </row>
    <row r="219" spans="1:11" x14ac:dyDescent="0.25">
      <c r="A219" s="206" t="s">
        <v>328</v>
      </c>
      <c r="B219" s="207" t="s">
        <v>530</v>
      </c>
      <c r="C219" s="207" t="s">
        <v>537</v>
      </c>
      <c r="D219" s="207" t="s">
        <v>164</v>
      </c>
      <c r="E219" s="207" t="s">
        <v>551</v>
      </c>
      <c r="F219" s="208" t="s">
        <v>329</v>
      </c>
      <c r="G219" s="207"/>
      <c r="H219" s="207"/>
      <c r="I219" s="213">
        <v>5</v>
      </c>
      <c r="J219" s="213"/>
      <c r="K219" s="213"/>
    </row>
    <row r="220" spans="1:11" x14ac:dyDescent="0.25">
      <c r="A220" s="206" t="s">
        <v>347</v>
      </c>
      <c r="B220" s="207" t="s">
        <v>530</v>
      </c>
      <c r="C220" s="207" t="s">
        <v>537</v>
      </c>
      <c r="D220" s="207" t="s">
        <v>164</v>
      </c>
      <c r="E220" s="207" t="s">
        <v>551</v>
      </c>
      <c r="F220" s="208" t="s">
        <v>346</v>
      </c>
      <c r="G220" s="207"/>
      <c r="H220" s="207"/>
      <c r="I220" s="213">
        <v>5</v>
      </c>
      <c r="J220" s="213"/>
      <c r="K220" s="213"/>
    </row>
    <row r="221" spans="1:11" x14ac:dyDescent="0.25">
      <c r="A221" s="206" t="s">
        <v>491</v>
      </c>
      <c r="B221" s="207" t="s">
        <v>530</v>
      </c>
      <c r="C221" s="207" t="s">
        <v>537</v>
      </c>
      <c r="D221" s="207" t="s">
        <v>164</v>
      </c>
      <c r="E221" s="207" t="s">
        <v>551</v>
      </c>
      <c r="F221" s="208" t="s">
        <v>490</v>
      </c>
      <c r="G221" s="207"/>
      <c r="H221" s="207"/>
      <c r="I221" s="213">
        <v>5</v>
      </c>
      <c r="J221" s="213"/>
      <c r="K221" s="213"/>
    </row>
    <row r="222" spans="1:11" x14ac:dyDescent="0.25">
      <c r="A222" s="206" t="s">
        <v>110</v>
      </c>
      <c r="B222" s="207" t="s">
        <v>530</v>
      </c>
      <c r="C222" s="207" t="s">
        <v>537</v>
      </c>
      <c r="D222" s="207" t="s">
        <v>164</v>
      </c>
      <c r="E222" s="207" t="s">
        <v>551</v>
      </c>
      <c r="F222" s="208" t="s">
        <v>490</v>
      </c>
      <c r="G222" s="207" t="s">
        <v>167</v>
      </c>
      <c r="H222" s="207" t="s">
        <v>166</v>
      </c>
      <c r="I222" s="213">
        <v>5</v>
      </c>
      <c r="J222" s="213"/>
      <c r="K222" s="213"/>
    </row>
    <row r="223" spans="1:11" ht="76.5" x14ac:dyDescent="0.25">
      <c r="A223" s="206" t="s">
        <v>320</v>
      </c>
      <c r="B223" s="207" t="s">
        <v>530</v>
      </c>
      <c r="C223" s="207" t="s">
        <v>537</v>
      </c>
      <c r="D223" s="207" t="s">
        <v>164</v>
      </c>
      <c r="E223" s="207" t="s">
        <v>552</v>
      </c>
      <c r="F223" s="208" t="s">
        <v>321</v>
      </c>
      <c r="G223" s="207"/>
      <c r="H223" s="207"/>
      <c r="I223" s="213">
        <v>757.54</v>
      </c>
      <c r="J223" s="213">
        <v>687</v>
      </c>
      <c r="K223" s="213">
        <v>687</v>
      </c>
    </row>
    <row r="224" spans="1:11" ht="25.5" x14ac:dyDescent="0.25">
      <c r="A224" s="206" t="s">
        <v>358</v>
      </c>
      <c r="B224" s="207" t="s">
        <v>530</v>
      </c>
      <c r="C224" s="207" t="s">
        <v>537</v>
      </c>
      <c r="D224" s="207" t="s">
        <v>164</v>
      </c>
      <c r="E224" s="207" t="s">
        <v>552</v>
      </c>
      <c r="F224" s="208" t="s">
        <v>357</v>
      </c>
      <c r="G224" s="207"/>
      <c r="H224" s="207"/>
      <c r="I224" s="213">
        <v>757.54</v>
      </c>
      <c r="J224" s="213">
        <v>687</v>
      </c>
      <c r="K224" s="213">
        <v>687</v>
      </c>
    </row>
    <row r="225" spans="1:11" x14ac:dyDescent="0.25">
      <c r="A225" s="206" t="s">
        <v>485</v>
      </c>
      <c r="B225" s="207" t="s">
        <v>530</v>
      </c>
      <c r="C225" s="207" t="s">
        <v>537</v>
      </c>
      <c r="D225" s="207" t="s">
        <v>164</v>
      </c>
      <c r="E225" s="207" t="s">
        <v>552</v>
      </c>
      <c r="F225" s="208" t="s">
        <v>484</v>
      </c>
      <c r="G225" s="207"/>
      <c r="H225" s="207"/>
      <c r="I225" s="213">
        <v>581.54</v>
      </c>
      <c r="J225" s="213">
        <v>520</v>
      </c>
      <c r="K225" s="213">
        <v>520</v>
      </c>
    </row>
    <row r="226" spans="1:11" x14ac:dyDescent="0.25">
      <c r="A226" s="206" t="s">
        <v>110</v>
      </c>
      <c r="B226" s="207" t="s">
        <v>530</v>
      </c>
      <c r="C226" s="207" t="s">
        <v>537</v>
      </c>
      <c r="D226" s="207" t="s">
        <v>164</v>
      </c>
      <c r="E226" s="207" t="s">
        <v>552</v>
      </c>
      <c r="F226" s="208" t="s">
        <v>484</v>
      </c>
      <c r="G226" s="207" t="s">
        <v>167</v>
      </c>
      <c r="H226" s="207" t="s">
        <v>166</v>
      </c>
      <c r="I226" s="213">
        <v>581.54</v>
      </c>
      <c r="J226" s="213">
        <v>520</v>
      </c>
      <c r="K226" s="213">
        <v>520</v>
      </c>
    </row>
    <row r="227" spans="1:11" ht="25.5" x14ac:dyDescent="0.25">
      <c r="A227" s="206" t="s">
        <v>489</v>
      </c>
      <c r="B227" s="207" t="s">
        <v>530</v>
      </c>
      <c r="C227" s="207" t="s">
        <v>537</v>
      </c>
      <c r="D227" s="207" t="s">
        <v>164</v>
      </c>
      <c r="E227" s="207" t="s">
        <v>552</v>
      </c>
      <c r="F227" s="208" t="s">
        <v>488</v>
      </c>
      <c r="G227" s="207"/>
      <c r="H227" s="207"/>
      <c r="I227" s="213">
        <v>10</v>
      </c>
      <c r="J227" s="213">
        <v>10</v>
      </c>
      <c r="K227" s="213">
        <v>10</v>
      </c>
    </row>
    <row r="228" spans="1:11" x14ac:dyDescent="0.25">
      <c r="A228" s="206" t="s">
        <v>110</v>
      </c>
      <c r="B228" s="207" t="s">
        <v>530</v>
      </c>
      <c r="C228" s="207" t="s">
        <v>537</v>
      </c>
      <c r="D228" s="207" t="s">
        <v>164</v>
      </c>
      <c r="E228" s="207" t="s">
        <v>552</v>
      </c>
      <c r="F228" s="208" t="s">
        <v>488</v>
      </c>
      <c r="G228" s="207" t="s">
        <v>167</v>
      </c>
      <c r="H228" s="207" t="s">
        <v>166</v>
      </c>
      <c r="I228" s="213">
        <v>10</v>
      </c>
      <c r="J228" s="213">
        <v>10</v>
      </c>
      <c r="K228" s="213">
        <v>10</v>
      </c>
    </row>
    <row r="229" spans="1:11" ht="51" x14ac:dyDescent="0.25">
      <c r="A229" s="206" t="s">
        <v>483</v>
      </c>
      <c r="B229" s="207" t="s">
        <v>530</v>
      </c>
      <c r="C229" s="207" t="s">
        <v>537</v>
      </c>
      <c r="D229" s="207" t="s">
        <v>164</v>
      </c>
      <c r="E229" s="207" t="s">
        <v>552</v>
      </c>
      <c r="F229" s="208" t="s">
        <v>482</v>
      </c>
      <c r="G229" s="207"/>
      <c r="H229" s="207"/>
      <c r="I229" s="213">
        <v>166</v>
      </c>
      <c r="J229" s="213">
        <v>157</v>
      </c>
      <c r="K229" s="213">
        <v>157</v>
      </c>
    </row>
    <row r="230" spans="1:11" x14ac:dyDescent="0.25">
      <c r="A230" s="206" t="s">
        <v>110</v>
      </c>
      <c r="B230" s="207" t="s">
        <v>530</v>
      </c>
      <c r="C230" s="207" t="s">
        <v>537</v>
      </c>
      <c r="D230" s="207" t="s">
        <v>164</v>
      </c>
      <c r="E230" s="207" t="s">
        <v>552</v>
      </c>
      <c r="F230" s="208" t="s">
        <v>482</v>
      </c>
      <c r="G230" s="207" t="s">
        <v>167</v>
      </c>
      <c r="H230" s="207" t="s">
        <v>166</v>
      </c>
      <c r="I230" s="213">
        <v>166</v>
      </c>
      <c r="J230" s="213">
        <v>157</v>
      </c>
      <c r="K230" s="213">
        <v>157</v>
      </c>
    </row>
    <row r="231" spans="1:11" ht="38.25" x14ac:dyDescent="0.25">
      <c r="A231" s="206" t="s">
        <v>322</v>
      </c>
      <c r="B231" s="207" t="s">
        <v>530</v>
      </c>
      <c r="C231" s="207" t="s">
        <v>537</v>
      </c>
      <c r="D231" s="207" t="s">
        <v>164</v>
      </c>
      <c r="E231" s="207" t="s">
        <v>552</v>
      </c>
      <c r="F231" s="208" t="s">
        <v>323</v>
      </c>
      <c r="G231" s="207"/>
      <c r="H231" s="207"/>
      <c r="I231" s="213">
        <v>302.2</v>
      </c>
      <c r="J231" s="213">
        <v>216</v>
      </c>
      <c r="K231" s="213">
        <v>216</v>
      </c>
    </row>
    <row r="232" spans="1:11" ht="38.25" x14ac:dyDescent="0.25">
      <c r="A232" s="206" t="s">
        <v>345</v>
      </c>
      <c r="B232" s="207" t="s">
        <v>530</v>
      </c>
      <c r="C232" s="207" t="s">
        <v>537</v>
      </c>
      <c r="D232" s="207" t="s">
        <v>164</v>
      </c>
      <c r="E232" s="207" t="s">
        <v>552</v>
      </c>
      <c r="F232" s="208" t="s">
        <v>344</v>
      </c>
      <c r="G232" s="207"/>
      <c r="H232" s="207"/>
      <c r="I232" s="213">
        <v>302.2</v>
      </c>
      <c r="J232" s="213">
        <v>216</v>
      </c>
      <c r="K232" s="213">
        <v>216</v>
      </c>
    </row>
    <row r="233" spans="1:11" x14ac:dyDescent="0.25">
      <c r="A233" s="206" t="s">
        <v>480</v>
      </c>
      <c r="B233" s="207" t="s">
        <v>530</v>
      </c>
      <c r="C233" s="207" t="s">
        <v>537</v>
      </c>
      <c r="D233" s="207" t="s">
        <v>164</v>
      </c>
      <c r="E233" s="207" t="s">
        <v>552</v>
      </c>
      <c r="F233" s="208" t="s">
        <v>479</v>
      </c>
      <c r="G233" s="207"/>
      <c r="H233" s="207"/>
      <c r="I233" s="213">
        <v>266.2</v>
      </c>
      <c r="J233" s="213">
        <v>180</v>
      </c>
      <c r="K233" s="213">
        <v>180</v>
      </c>
    </row>
    <row r="234" spans="1:11" x14ac:dyDescent="0.25">
      <c r="A234" s="206" t="s">
        <v>110</v>
      </c>
      <c r="B234" s="207" t="s">
        <v>530</v>
      </c>
      <c r="C234" s="207" t="s">
        <v>537</v>
      </c>
      <c r="D234" s="207" t="s">
        <v>164</v>
      </c>
      <c r="E234" s="207" t="s">
        <v>552</v>
      </c>
      <c r="F234" s="208" t="s">
        <v>479</v>
      </c>
      <c r="G234" s="207" t="s">
        <v>167</v>
      </c>
      <c r="H234" s="207" t="s">
        <v>166</v>
      </c>
      <c r="I234" s="213">
        <v>266.2</v>
      </c>
      <c r="J234" s="213">
        <v>180</v>
      </c>
      <c r="K234" s="213">
        <v>180</v>
      </c>
    </row>
    <row r="235" spans="1:11" x14ac:dyDescent="0.25">
      <c r="A235" s="206" t="s">
        <v>487</v>
      </c>
      <c r="B235" s="207" t="s">
        <v>530</v>
      </c>
      <c r="C235" s="207" t="s">
        <v>537</v>
      </c>
      <c r="D235" s="207" t="s">
        <v>164</v>
      </c>
      <c r="E235" s="207" t="s">
        <v>552</v>
      </c>
      <c r="F235" s="208" t="s">
        <v>486</v>
      </c>
      <c r="G235" s="207"/>
      <c r="H235" s="207"/>
      <c r="I235" s="213">
        <v>36</v>
      </c>
      <c r="J235" s="213">
        <v>36</v>
      </c>
      <c r="K235" s="213">
        <v>36</v>
      </c>
    </row>
    <row r="236" spans="1:11" x14ac:dyDescent="0.25">
      <c r="A236" s="206" t="s">
        <v>110</v>
      </c>
      <c r="B236" s="207" t="s">
        <v>530</v>
      </c>
      <c r="C236" s="207" t="s">
        <v>537</v>
      </c>
      <c r="D236" s="207" t="s">
        <v>164</v>
      </c>
      <c r="E236" s="207" t="s">
        <v>552</v>
      </c>
      <c r="F236" s="208" t="s">
        <v>486</v>
      </c>
      <c r="G236" s="207" t="s">
        <v>167</v>
      </c>
      <c r="H236" s="207" t="s">
        <v>166</v>
      </c>
      <c r="I236" s="213">
        <v>36</v>
      </c>
      <c r="J236" s="213">
        <v>36</v>
      </c>
      <c r="K236" s="213">
        <v>36</v>
      </c>
    </row>
    <row r="237" spans="1:11" ht="38.25" x14ac:dyDescent="0.25">
      <c r="A237" s="206" t="s">
        <v>322</v>
      </c>
      <c r="B237" s="207" t="s">
        <v>530</v>
      </c>
      <c r="C237" s="207" t="s">
        <v>537</v>
      </c>
      <c r="D237" s="207" t="s">
        <v>164</v>
      </c>
      <c r="E237" s="207" t="s">
        <v>553</v>
      </c>
      <c r="F237" s="208" t="s">
        <v>323</v>
      </c>
      <c r="G237" s="207"/>
      <c r="H237" s="207"/>
      <c r="I237" s="213">
        <v>995</v>
      </c>
      <c r="J237" s="213">
        <v>1100</v>
      </c>
      <c r="K237" s="213">
        <v>1000</v>
      </c>
    </row>
    <row r="238" spans="1:11" ht="38.25" x14ac:dyDescent="0.25">
      <c r="A238" s="206" t="s">
        <v>345</v>
      </c>
      <c r="B238" s="207" t="s">
        <v>530</v>
      </c>
      <c r="C238" s="207" t="s">
        <v>537</v>
      </c>
      <c r="D238" s="207" t="s">
        <v>164</v>
      </c>
      <c r="E238" s="207" t="s">
        <v>553</v>
      </c>
      <c r="F238" s="208" t="s">
        <v>344</v>
      </c>
      <c r="G238" s="207"/>
      <c r="H238" s="207"/>
      <c r="I238" s="213">
        <v>995</v>
      </c>
      <c r="J238" s="213">
        <v>1100</v>
      </c>
      <c r="K238" s="213">
        <v>1000</v>
      </c>
    </row>
    <row r="239" spans="1:11" x14ac:dyDescent="0.25">
      <c r="A239" s="206" t="s">
        <v>480</v>
      </c>
      <c r="B239" s="207" t="s">
        <v>530</v>
      </c>
      <c r="C239" s="207" t="s">
        <v>537</v>
      </c>
      <c r="D239" s="207" t="s">
        <v>164</v>
      </c>
      <c r="E239" s="207" t="s">
        <v>553</v>
      </c>
      <c r="F239" s="208" t="s">
        <v>479</v>
      </c>
      <c r="G239" s="207"/>
      <c r="H239" s="207"/>
      <c r="I239" s="213">
        <v>995</v>
      </c>
      <c r="J239" s="213">
        <v>1100</v>
      </c>
      <c r="K239" s="213">
        <v>1000</v>
      </c>
    </row>
    <row r="240" spans="1:11" x14ac:dyDescent="0.25">
      <c r="A240" s="206" t="s">
        <v>113</v>
      </c>
      <c r="B240" s="207" t="s">
        <v>530</v>
      </c>
      <c r="C240" s="207" t="s">
        <v>537</v>
      </c>
      <c r="D240" s="207" t="s">
        <v>164</v>
      </c>
      <c r="E240" s="207" t="s">
        <v>553</v>
      </c>
      <c r="F240" s="208" t="s">
        <v>479</v>
      </c>
      <c r="G240" s="207" t="s">
        <v>162</v>
      </c>
      <c r="H240" s="207" t="s">
        <v>161</v>
      </c>
      <c r="I240" s="213">
        <v>995</v>
      </c>
      <c r="J240" s="213">
        <v>1100</v>
      </c>
      <c r="K240" s="213">
        <v>1000</v>
      </c>
    </row>
    <row r="241" spans="1:11" ht="38.25" x14ac:dyDescent="0.25">
      <c r="A241" s="206" t="s">
        <v>322</v>
      </c>
      <c r="B241" s="207" t="s">
        <v>530</v>
      </c>
      <c r="C241" s="207" t="s">
        <v>537</v>
      </c>
      <c r="D241" s="207" t="s">
        <v>164</v>
      </c>
      <c r="E241" s="207" t="s">
        <v>554</v>
      </c>
      <c r="F241" s="208" t="s">
        <v>323</v>
      </c>
      <c r="G241" s="207"/>
      <c r="H241" s="207"/>
      <c r="I241" s="213">
        <v>817</v>
      </c>
      <c r="J241" s="213">
        <v>600</v>
      </c>
      <c r="K241" s="213">
        <v>650</v>
      </c>
    </row>
    <row r="242" spans="1:11" ht="38.25" x14ac:dyDescent="0.25">
      <c r="A242" s="206" t="s">
        <v>345</v>
      </c>
      <c r="B242" s="207" t="s">
        <v>530</v>
      </c>
      <c r="C242" s="207" t="s">
        <v>537</v>
      </c>
      <c r="D242" s="207" t="s">
        <v>164</v>
      </c>
      <c r="E242" s="207" t="s">
        <v>554</v>
      </c>
      <c r="F242" s="208" t="s">
        <v>344</v>
      </c>
      <c r="G242" s="207"/>
      <c r="H242" s="207"/>
      <c r="I242" s="213">
        <v>817</v>
      </c>
      <c r="J242" s="213">
        <v>600</v>
      </c>
      <c r="K242" s="213">
        <v>650</v>
      </c>
    </row>
    <row r="243" spans="1:11" x14ac:dyDescent="0.25">
      <c r="A243" s="206" t="s">
        <v>480</v>
      </c>
      <c r="B243" s="207" t="s">
        <v>530</v>
      </c>
      <c r="C243" s="207" t="s">
        <v>537</v>
      </c>
      <c r="D243" s="207" t="s">
        <v>164</v>
      </c>
      <c r="E243" s="207" t="s">
        <v>554</v>
      </c>
      <c r="F243" s="208" t="s">
        <v>479</v>
      </c>
      <c r="G243" s="207"/>
      <c r="H243" s="207"/>
      <c r="I243" s="213">
        <v>817</v>
      </c>
      <c r="J243" s="213">
        <v>600</v>
      </c>
      <c r="K243" s="213">
        <v>650</v>
      </c>
    </row>
    <row r="244" spans="1:11" x14ac:dyDescent="0.25">
      <c r="A244" s="206" t="s">
        <v>110</v>
      </c>
      <c r="B244" s="207" t="s">
        <v>530</v>
      </c>
      <c r="C244" s="207" t="s">
        <v>537</v>
      </c>
      <c r="D244" s="207" t="s">
        <v>164</v>
      </c>
      <c r="E244" s="207" t="s">
        <v>554</v>
      </c>
      <c r="F244" s="208" t="s">
        <v>479</v>
      </c>
      <c r="G244" s="207" t="s">
        <v>167</v>
      </c>
      <c r="H244" s="207" t="s">
        <v>166</v>
      </c>
      <c r="I244" s="213">
        <v>817</v>
      </c>
      <c r="J244" s="213">
        <v>600</v>
      </c>
      <c r="K244" s="213">
        <v>650</v>
      </c>
    </row>
    <row r="245" spans="1:11" ht="76.5" x14ac:dyDescent="0.25">
      <c r="A245" s="206" t="s">
        <v>320</v>
      </c>
      <c r="B245" s="207" t="s">
        <v>530</v>
      </c>
      <c r="C245" s="207" t="s">
        <v>537</v>
      </c>
      <c r="D245" s="207" t="s">
        <v>164</v>
      </c>
      <c r="E245" s="207" t="s">
        <v>555</v>
      </c>
      <c r="F245" s="208" t="s">
        <v>321</v>
      </c>
      <c r="G245" s="207"/>
      <c r="H245" s="207"/>
      <c r="I245" s="213">
        <v>3596.6</v>
      </c>
      <c r="J245" s="213">
        <v>3289.4</v>
      </c>
      <c r="K245" s="213">
        <v>3289.4</v>
      </c>
    </row>
    <row r="246" spans="1:11" ht="25.5" x14ac:dyDescent="0.25">
      <c r="A246" s="206" t="s">
        <v>358</v>
      </c>
      <c r="B246" s="207" t="s">
        <v>530</v>
      </c>
      <c r="C246" s="207" t="s">
        <v>537</v>
      </c>
      <c r="D246" s="207" t="s">
        <v>164</v>
      </c>
      <c r="E246" s="207" t="s">
        <v>555</v>
      </c>
      <c r="F246" s="208" t="s">
        <v>357</v>
      </c>
      <c r="G246" s="207"/>
      <c r="H246" s="207"/>
      <c r="I246" s="213">
        <v>3596.6</v>
      </c>
      <c r="J246" s="213">
        <v>3289.4</v>
      </c>
      <c r="K246" s="213">
        <v>3289.4</v>
      </c>
    </row>
    <row r="247" spans="1:11" x14ac:dyDescent="0.25">
      <c r="A247" s="206" t="s">
        <v>485</v>
      </c>
      <c r="B247" s="207" t="s">
        <v>530</v>
      </c>
      <c r="C247" s="207" t="s">
        <v>537</v>
      </c>
      <c r="D247" s="207" t="s">
        <v>164</v>
      </c>
      <c r="E247" s="207" t="s">
        <v>555</v>
      </c>
      <c r="F247" s="208" t="s">
        <v>484</v>
      </c>
      <c r="G247" s="207"/>
      <c r="H247" s="207"/>
      <c r="I247" s="213">
        <v>2762.37</v>
      </c>
      <c r="J247" s="213">
        <v>2526.4299999999998</v>
      </c>
      <c r="K247" s="213">
        <v>2526.4299999999998</v>
      </c>
    </row>
    <row r="248" spans="1:11" x14ac:dyDescent="0.25">
      <c r="A248" s="206" t="s">
        <v>110</v>
      </c>
      <c r="B248" s="207" t="s">
        <v>530</v>
      </c>
      <c r="C248" s="207" t="s">
        <v>537</v>
      </c>
      <c r="D248" s="207" t="s">
        <v>164</v>
      </c>
      <c r="E248" s="207" t="s">
        <v>555</v>
      </c>
      <c r="F248" s="208" t="s">
        <v>484</v>
      </c>
      <c r="G248" s="207" t="s">
        <v>167</v>
      </c>
      <c r="H248" s="207" t="s">
        <v>166</v>
      </c>
      <c r="I248" s="213">
        <v>2762.37</v>
      </c>
      <c r="J248" s="213">
        <v>2526.4299999999998</v>
      </c>
      <c r="K248" s="213">
        <v>2526.4299999999998</v>
      </c>
    </row>
    <row r="249" spans="1:11" ht="51" x14ac:dyDescent="0.25">
      <c r="A249" s="206" t="s">
        <v>483</v>
      </c>
      <c r="B249" s="207" t="s">
        <v>530</v>
      </c>
      <c r="C249" s="207" t="s">
        <v>537</v>
      </c>
      <c r="D249" s="207" t="s">
        <v>164</v>
      </c>
      <c r="E249" s="207" t="s">
        <v>555</v>
      </c>
      <c r="F249" s="208" t="s">
        <v>482</v>
      </c>
      <c r="G249" s="207"/>
      <c r="H249" s="207"/>
      <c r="I249" s="213">
        <v>834.23</v>
      </c>
      <c r="J249" s="213">
        <v>762.97</v>
      </c>
      <c r="K249" s="213">
        <v>762.97</v>
      </c>
    </row>
    <row r="250" spans="1:11" x14ac:dyDescent="0.25">
      <c r="A250" s="206" t="s">
        <v>110</v>
      </c>
      <c r="B250" s="207" t="s">
        <v>530</v>
      </c>
      <c r="C250" s="207" t="s">
        <v>537</v>
      </c>
      <c r="D250" s="207" t="s">
        <v>164</v>
      </c>
      <c r="E250" s="207" t="s">
        <v>555</v>
      </c>
      <c r="F250" s="208" t="s">
        <v>482</v>
      </c>
      <c r="G250" s="207" t="s">
        <v>167</v>
      </c>
      <c r="H250" s="207" t="s">
        <v>166</v>
      </c>
      <c r="I250" s="213">
        <v>834.23</v>
      </c>
      <c r="J250" s="213">
        <v>762.97</v>
      </c>
      <c r="K250" s="213">
        <v>762.97</v>
      </c>
    </row>
    <row r="251" spans="1:11" ht="25.5" x14ac:dyDescent="0.25">
      <c r="A251" s="204" t="s">
        <v>289</v>
      </c>
      <c r="B251" s="205" t="s">
        <v>530</v>
      </c>
      <c r="C251" s="205" t="s">
        <v>537</v>
      </c>
      <c r="D251" s="205" t="s">
        <v>171</v>
      </c>
      <c r="E251" s="205" t="s">
        <v>504</v>
      </c>
      <c r="F251" s="184"/>
      <c r="G251" s="205"/>
      <c r="H251" s="205"/>
      <c r="I251" s="212">
        <v>657.5</v>
      </c>
      <c r="J251" s="212">
        <v>300</v>
      </c>
      <c r="K251" s="212">
        <v>400</v>
      </c>
    </row>
    <row r="252" spans="1:11" ht="38.25" x14ac:dyDescent="0.25">
      <c r="A252" s="206" t="s">
        <v>322</v>
      </c>
      <c r="B252" s="207" t="s">
        <v>530</v>
      </c>
      <c r="C252" s="207" t="s">
        <v>537</v>
      </c>
      <c r="D252" s="207" t="s">
        <v>171</v>
      </c>
      <c r="E252" s="207" t="s">
        <v>556</v>
      </c>
      <c r="F252" s="208" t="s">
        <v>323</v>
      </c>
      <c r="G252" s="207"/>
      <c r="H252" s="207"/>
      <c r="I252" s="213">
        <v>150</v>
      </c>
      <c r="J252" s="213">
        <v>300</v>
      </c>
      <c r="K252" s="213">
        <v>400</v>
      </c>
    </row>
    <row r="253" spans="1:11" ht="38.25" x14ac:dyDescent="0.25">
      <c r="A253" s="206" t="s">
        <v>345</v>
      </c>
      <c r="B253" s="207" t="s">
        <v>530</v>
      </c>
      <c r="C253" s="207" t="s">
        <v>537</v>
      </c>
      <c r="D253" s="207" t="s">
        <v>171</v>
      </c>
      <c r="E253" s="207" t="s">
        <v>556</v>
      </c>
      <c r="F253" s="208" t="s">
        <v>344</v>
      </c>
      <c r="G253" s="207"/>
      <c r="H253" s="207"/>
      <c r="I253" s="213">
        <v>150</v>
      </c>
      <c r="J253" s="213">
        <v>300</v>
      </c>
      <c r="K253" s="213">
        <v>400</v>
      </c>
    </row>
    <row r="254" spans="1:11" x14ac:dyDescent="0.25">
      <c r="A254" s="206" t="s">
        <v>480</v>
      </c>
      <c r="B254" s="207" t="s">
        <v>530</v>
      </c>
      <c r="C254" s="207" t="s">
        <v>537</v>
      </c>
      <c r="D254" s="207" t="s">
        <v>171</v>
      </c>
      <c r="E254" s="207" t="s">
        <v>556</v>
      </c>
      <c r="F254" s="208" t="s">
        <v>479</v>
      </c>
      <c r="G254" s="207"/>
      <c r="H254" s="207"/>
      <c r="I254" s="213">
        <v>150</v>
      </c>
      <c r="J254" s="213">
        <v>300</v>
      </c>
      <c r="K254" s="213">
        <v>400</v>
      </c>
    </row>
    <row r="255" spans="1:11" x14ac:dyDescent="0.25">
      <c r="A255" s="206" t="s">
        <v>169</v>
      </c>
      <c r="B255" s="207" t="s">
        <v>530</v>
      </c>
      <c r="C255" s="207" t="s">
        <v>537</v>
      </c>
      <c r="D255" s="207" t="s">
        <v>171</v>
      </c>
      <c r="E255" s="207" t="s">
        <v>556</v>
      </c>
      <c r="F255" s="208" t="s">
        <v>479</v>
      </c>
      <c r="G255" s="207" t="s">
        <v>168</v>
      </c>
      <c r="H255" s="207" t="s">
        <v>168</v>
      </c>
      <c r="I255" s="213">
        <v>150</v>
      </c>
      <c r="J255" s="213">
        <v>300</v>
      </c>
      <c r="K255" s="213">
        <v>400</v>
      </c>
    </row>
    <row r="256" spans="1:11" ht="76.5" x14ac:dyDescent="0.25">
      <c r="A256" s="206" t="s">
        <v>320</v>
      </c>
      <c r="B256" s="207" t="s">
        <v>530</v>
      </c>
      <c r="C256" s="207" t="s">
        <v>537</v>
      </c>
      <c r="D256" s="207" t="s">
        <v>171</v>
      </c>
      <c r="E256" s="207" t="s">
        <v>557</v>
      </c>
      <c r="F256" s="208" t="s">
        <v>321</v>
      </c>
      <c r="G256" s="207"/>
      <c r="H256" s="207"/>
      <c r="I256" s="213">
        <v>507.5</v>
      </c>
      <c r="J256" s="213"/>
      <c r="K256" s="213"/>
    </row>
    <row r="257" spans="1:11" ht="25.5" x14ac:dyDescent="0.25">
      <c r="A257" s="206" t="s">
        <v>358</v>
      </c>
      <c r="B257" s="207" t="s">
        <v>530</v>
      </c>
      <c r="C257" s="207" t="s">
        <v>537</v>
      </c>
      <c r="D257" s="207" t="s">
        <v>171</v>
      </c>
      <c r="E257" s="207" t="s">
        <v>557</v>
      </c>
      <c r="F257" s="208" t="s">
        <v>357</v>
      </c>
      <c r="G257" s="207"/>
      <c r="H257" s="207"/>
      <c r="I257" s="213">
        <v>507.5</v>
      </c>
      <c r="J257" s="213"/>
      <c r="K257" s="213"/>
    </row>
    <row r="258" spans="1:11" x14ac:dyDescent="0.25">
      <c r="A258" s="206" t="s">
        <v>485</v>
      </c>
      <c r="B258" s="207" t="s">
        <v>530</v>
      </c>
      <c r="C258" s="207" t="s">
        <v>537</v>
      </c>
      <c r="D258" s="207" t="s">
        <v>171</v>
      </c>
      <c r="E258" s="207" t="s">
        <v>557</v>
      </c>
      <c r="F258" s="208" t="s">
        <v>484</v>
      </c>
      <c r="G258" s="207"/>
      <c r="H258" s="207"/>
      <c r="I258" s="213">
        <v>389.09</v>
      </c>
      <c r="J258" s="213"/>
      <c r="K258" s="213"/>
    </row>
    <row r="259" spans="1:11" x14ac:dyDescent="0.25">
      <c r="A259" s="206" t="s">
        <v>169</v>
      </c>
      <c r="B259" s="207" t="s">
        <v>530</v>
      </c>
      <c r="C259" s="207" t="s">
        <v>537</v>
      </c>
      <c r="D259" s="207" t="s">
        <v>171</v>
      </c>
      <c r="E259" s="207" t="s">
        <v>557</v>
      </c>
      <c r="F259" s="208" t="s">
        <v>484</v>
      </c>
      <c r="G259" s="207" t="s">
        <v>168</v>
      </c>
      <c r="H259" s="207" t="s">
        <v>168</v>
      </c>
      <c r="I259" s="213">
        <v>389.09</v>
      </c>
      <c r="J259" s="213"/>
      <c r="K259" s="213"/>
    </row>
    <row r="260" spans="1:11" ht="51" x14ac:dyDescent="0.25">
      <c r="A260" s="206" t="s">
        <v>483</v>
      </c>
      <c r="B260" s="207" t="s">
        <v>530</v>
      </c>
      <c r="C260" s="207" t="s">
        <v>537</v>
      </c>
      <c r="D260" s="207" t="s">
        <v>171</v>
      </c>
      <c r="E260" s="207" t="s">
        <v>557</v>
      </c>
      <c r="F260" s="208" t="s">
        <v>482</v>
      </c>
      <c r="G260" s="207"/>
      <c r="H260" s="207"/>
      <c r="I260" s="213">
        <v>118.41</v>
      </c>
      <c r="J260" s="213"/>
      <c r="K260" s="213"/>
    </row>
    <row r="261" spans="1:11" x14ac:dyDescent="0.25">
      <c r="A261" s="206" t="s">
        <v>169</v>
      </c>
      <c r="B261" s="207" t="s">
        <v>530</v>
      </c>
      <c r="C261" s="207" t="s">
        <v>537</v>
      </c>
      <c r="D261" s="207" t="s">
        <v>171</v>
      </c>
      <c r="E261" s="207" t="s">
        <v>557</v>
      </c>
      <c r="F261" s="208" t="s">
        <v>482</v>
      </c>
      <c r="G261" s="207" t="s">
        <v>168</v>
      </c>
      <c r="H261" s="207" t="s">
        <v>168</v>
      </c>
      <c r="I261" s="213">
        <v>118.41</v>
      </c>
      <c r="J261" s="213"/>
      <c r="K261" s="213"/>
    </row>
    <row r="262" spans="1:11" ht="63.75" x14ac:dyDescent="0.25">
      <c r="A262" s="204" t="s">
        <v>272</v>
      </c>
      <c r="B262" s="205" t="s">
        <v>530</v>
      </c>
      <c r="C262" s="205" t="s">
        <v>537</v>
      </c>
      <c r="D262" s="205" t="s">
        <v>177</v>
      </c>
      <c r="E262" s="205" t="s">
        <v>504</v>
      </c>
      <c r="F262" s="184"/>
      <c r="G262" s="205"/>
      <c r="H262" s="205"/>
      <c r="I262" s="212">
        <v>10</v>
      </c>
      <c r="J262" s="212">
        <v>10</v>
      </c>
      <c r="K262" s="212">
        <v>10</v>
      </c>
    </row>
    <row r="263" spans="1:11" ht="38.25" x14ac:dyDescent="0.25">
      <c r="A263" s="206" t="s">
        <v>322</v>
      </c>
      <c r="B263" s="207" t="s">
        <v>530</v>
      </c>
      <c r="C263" s="207" t="s">
        <v>537</v>
      </c>
      <c r="D263" s="207" t="s">
        <v>177</v>
      </c>
      <c r="E263" s="207" t="s">
        <v>558</v>
      </c>
      <c r="F263" s="208" t="s">
        <v>323</v>
      </c>
      <c r="G263" s="207"/>
      <c r="H263" s="207"/>
      <c r="I263" s="213">
        <v>10</v>
      </c>
      <c r="J263" s="213">
        <v>10</v>
      </c>
      <c r="K263" s="213">
        <v>10</v>
      </c>
    </row>
    <row r="264" spans="1:11" ht="38.25" x14ac:dyDescent="0.25">
      <c r="A264" s="206" t="s">
        <v>345</v>
      </c>
      <c r="B264" s="207" t="s">
        <v>530</v>
      </c>
      <c r="C264" s="207" t="s">
        <v>537</v>
      </c>
      <c r="D264" s="207" t="s">
        <v>177</v>
      </c>
      <c r="E264" s="207" t="s">
        <v>558</v>
      </c>
      <c r="F264" s="208" t="s">
        <v>344</v>
      </c>
      <c r="G264" s="207"/>
      <c r="H264" s="207"/>
      <c r="I264" s="213">
        <v>10</v>
      </c>
      <c r="J264" s="213">
        <v>10</v>
      </c>
      <c r="K264" s="213">
        <v>10</v>
      </c>
    </row>
    <row r="265" spans="1:11" x14ac:dyDescent="0.25">
      <c r="A265" s="206" t="s">
        <v>480</v>
      </c>
      <c r="B265" s="207" t="s">
        <v>530</v>
      </c>
      <c r="C265" s="207" t="s">
        <v>537</v>
      </c>
      <c r="D265" s="207" t="s">
        <v>177</v>
      </c>
      <c r="E265" s="207" t="s">
        <v>558</v>
      </c>
      <c r="F265" s="208" t="s">
        <v>479</v>
      </c>
      <c r="G265" s="207"/>
      <c r="H265" s="207"/>
      <c r="I265" s="213">
        <v>10</v>
      </c>
      <c r="J265" s="213">
        <v>10</v>
      </c>
      <c r="K265" s="213">
        <v>10</v>
      </c>
    </row>
    <row r="266" spans="1:11" x14ac:dyDescent="0.25">
      <c r="A266" s="206" t="s">
        <v>101</v>
      </c>
      <c r="B266" s="207" t="s">
        <v>530</v>
      </c>
      <c r="C266" s="207" t="s">
        <v>537</v>
      </c>
      <c r="D266" s="207" t="s">
        <v>177</v>
      </c>
      <c r="E266" s="207" t="s">
        <v>558</v>
      </c>
      <c r="F266" s="208" t="s">
        <v>479</v>
      </c>
      <c r="G266" s="207" t="s">
        <v>164</v>
      </c>
      <c r="H266" s="207" t="s">
        <v>173</v>
      </c>
      <c r="I266" s="213">
        <v>10</v>
      </c>
      <c r="J266" s="213">
        <v>10</v>
      </c>
      <c r="K266" s="213">
        <v>10</v>
      </c>
    </row>
    <row r="267" spans="1:11" ht="25.5" x14ac:dyDescent="0.25">
      <c r="A267" s="204" t="s">
        <v>274</v>
      </c>
      <c r="B267" s="205" t="s">
        <v>530</v>
      </c>
      <c r="C267" s="205" t="s">
        <v>559</v>
      </c>
      <c r="D267" s="205" t="s">
        <v>163</v>
      </c>
      <c r="E267" s="205" t="s">
        <v>504</v>
      </c>
      <c r="F267" s="184"/>
      <c r="G267" s="205"/>
      <c r="H267" s="205"/>
      <c r="I267" s="212">
        <v>6158.37</v>
      </c>
      <c r="J267" s="212">
        <v>748.13</v>
      </c>
      <c r="K267" s="212">
        <v>11259.2</v>
      </c>
    </row>
    <row r="268" spans="1:11" ht="38.25" x14ac:dyDescent="0.25">
      <c r="A268" s="204" t="s">
        <v>481</v>
      </c>
      <c r="B268" s="205" t="s">
        <v>530</v>
      </c>
      <c r="C268" s="205" t="s">
        <v>559</v>
      </c>
      <c r="D268" s="205" t="s">
        <v>166</v>
      </c>
      <c r="E268" s="205" t="s">
        <v>504</v>
      </c>
      <c r="F268" s="184"/>
      <c r="G268" s="205"/>
      <c r="H268" s="205"/>
      <c r="I268" s="212"/>
      <c r="J268" s="212"/>
      <c r="K268" s="212">
        <v>11259.2</v>
      </c>
    </row>
    <row r="269" spans="1:11" ht="38.25" x14ac:dyDescent="0.25">
      <c r="A269" s="206" t="s">
        <v>322</v>
      </c>
      <c r="B269" s="207" t="s">
        <v>530</v>
      </c>
      <c r="C269" s="207" t="s">
        <v>559</v>
      </c>
      <c r="D269" s="207" t="s">
        <v>166</v>
      </c>
      <c r="E269" s="207" t="s">
        <v>560</v>
      </c>
      <c r="F269" s="208" t="s">
        <v>323</v>
      </c>
      <c r="G269" s="207"/>
      <c r="H269" s="207"/>
      <c r="I269" s="213"/>
      <c r="J269" s="213"/>
      <c r="K269" s="213">
        <v>11259.2</v>
      </c>
    </row>
    <row r="270" spans="1:11" ht="38.25" x14ac:dyDescent="0.25">
      <c r="A270" s="206" t="s">
        <v>345</v>
      </c>
      <c r="B270" s="207" t="s">
        <v>530</v>
      </c>
      <c r="C270" s="207" t="s">
        <v>559</v>
      </c>
      <c r="D270" s="207" t="s">
        <v>166</v>
      </c>
      <c r="E270" s="207" t="s">
        <v>560</v>
      </c>
      <c r="F270" s="208" t="s">
        <v>344</v>
      </c>
      <c r="G270" s="207"/>
      <c r="H270" s="207"/>
      <c r="I270" s="213"/>
      <c r="J270" s="213"/>
      <c r="K270" s="213">
        <v>11259.2</v>
      </c>
    </row>
    <row r="271" spans="1:11" x14ac:dyDescent="0.25">
      <c r="A271" s="206" t="s">
        <v>480</v>
      </c>
      <c r="B271" s="207" t="s">
        <v>530</v>
      </c>
      <c r="C271" s="207" t="s">
        <v>559</v>
      </c>
      <c r="D271" s="207" t="s">
        <v>166</v>
      </c>
      <c r="E271" s="207" t="s">
        <v>560</v>
      </c>
      <c r="F271" s="208" t="s">
        <v>479</v>
      </c>
      <c r="G271" s="207"/>
      <c r="H271" s="207"/>
      <c r="I271" s="213"/>
      <c r="J271" s="213"/>
      <c r="K271" s="213">
        <v>11259.2</v>
      </c>
    </row>
    <row r="272" spans="1:11" x14ac:dyDescent="0.25">
      <c r="A272" s="206" t="s">
        <v>101</v>
      </c>
      <c r="B272" s="207" t="s">
        <v>530</v>
      </c>
      <c r="C272" s="207" t="s">
        <v>559</v>
      </c>
      <c r="D272" s="207" t="s">
        <v>166</v>
      </c>
      <c r="E272" s="207" t="s">
        <v>560</v>
      </c>
      <c r="F272" s="208" t="s">
        <v>479</v>
      </c>
      <c r="G272" s="207" t="s">
        <v>164</v>
      </c>
      <c r="H272" s="207" t="s">
        <v>173</v>
      </c>
      <c r="I272" s="213"/>
      <c r="J272" s="213"/>
      <c r="K272" s="213">
        <v>11259.2</v>
      </c>
    </row>
    <row r="273" spans="1:11" ht="38.25" x14ac:dyDescent="0.25">
      <c r="A273" s="204" t="s">
        <v>287</v>
      </c>
      <c r="B273" s="205" t="s">
        <v>530</v>
      </c>
      <c r="C273" s="205" t="s">
        <v>559</v>
      </c>
      <c r="D273" s="205" t="s">
        <v>161</v>
      </c>
      <c r="E273" s="205" t="s">
        <v>504</v>
      </c>
      <c r="F273" s="184"/>
      <c r="G273" s="205"/>
      <c r="H273" s="205"/>
      <c r="I273" s="212">
        <v>683.08</v>
      </c>
      <c r="J273" s="212">
        <v>748.13</v>
      </c>
      <c r="K273" s="212"/>
    </row>
    <row r="274" spans="1:11" ht="38.25" x14ac:dyDescent="0.25">
      <c r="A274" s="206" t="s">
        <v>322</v>
      </c>
      <c r="B274" s="207" t="s">
        <v>530</v>
      </c>
      <c r="C274" s="207" t="s">
        <v>559</v>
      </c>
      <c r="D274" s="207" t="s">
        <v>161</v>
      </c>
      <c r="E274" s="207" t="s">
        <v>561</v>
      </c>
      <c r="F274" s="208" t="s">
        <v>323</v>
      </c>
      <c r="G274" s="207"/>
      <c r="H274" s="207"/>
      <c r="I274" s="213">
        <v>683.08</v>
      </c>
      <c r="J274" s="213">
        <v>748.13</v>
      </c>
      <c r="K274" s="213"/>
    </row>
    <row r="275" spans="1:11" ht="38.25" x14ac:dyDescent="0.25">
      <c r="A275" s="206" t="s">
        <v>345</v>
      </c>
      <c r="B275" s="207" t="s">
        <v>530</v>
      </c>
      <c r="C275" s="207" t="s">
        <v>559</v>
      </c>
      <c r="D275" s="207" t="s">
        <v>161</v>
      </c>
      <c r="E275" s="207" t="s">
        <v>561</v>
      </c>
      <c r="F275" s="208" t="s">
        <v>344</v>
      </c>
      <c r="G275" s="207"/>
      <c r="H275" s="207"/>
      <c r="I275" s="213">
        <v>683.08</v>
      </c>
      <c r="J275" s="213">
        <v>748.13</v>
      </c>
      <c r="K275" s="213"/>
    </row>
    <row r="276" spans="1:11" x14ac:dyDescent="0.25">
      <c r="A276" s="206" t="s">
        <v>480</v>
      </c>
      <c r="B276" s="207" t="s">
        <v>530</v>
      </c>
      <c r="C276" s="207" t="s">
        <v>559</v>
      </c>
      <c r="D276" s="207" t="s">
        <v>161</v>
      </c>
      <c r="E276" s="207" t="s">
        <v>561</v>
      </c>
      <c r="F276" s="208" t="s">
        <v>479</v>
      </c>
      <c r="G276" s="207"/>
      <c r="H276" s="207"/>
      <c r="I276" s="213">
        <v>683.08</v>
      </c>
      <c r="J276" s="213">
        <v>748.13</v>
      </c>
      <c r="K276" s="213"/>
    </row>
    <row r="277" spans="1:11" x14ac:dyDescent="0.25">
      <c r="A277" s="206" t="s">
        <v>106</v>
      </c>
      <c r="B277" s="207" t="s">
        <v>530</v>
      </c>
      <c r="C277" s="207" t="s">
        <v>559</v>
      </c>
      <c r="D277" s="207" t="s">
        <v>161</v>
      </c>
      <c r="E277" s="207" t="s">
        <v>561</v>
      </c>
      <c r="F277" s="208" t="s">
        <v>479</v>
      </c>
      <c r="G277" s="207" t="s">
        <v>171</v>
      </c>
      <c r="H277" s="207" t="s">
        <v>170</v>
      </c>
      <c r="I277" s="213">
        <v>683.08</v>
      </c>
      <c r="J277" s="213">
        <v>748.13</v>
      </c>
      <c r="K277" s="213"/>
    </row>
    <row r="278" spans="1:11" ht="63.75" x14ac:dyDescent="0.25">
      <c r="A278" s="204" t="s">
        <v>280</v>
      </c>
      <c r="B278" s="205" t="s">
        <v>530</v>
      </c>
      <c r="C278" s="205" t="s">
        <v>559</v>
      </c>
      <c r="D278" s="205" t="s">
        <v>164</v>
      </c>
      <c r="E278" s="205" t="s">
        <v>504</v>
      </c>
      <c r="F278" s="184"/>
      <c r="G278" s="205"/>
      <c r="H278" s="205"/>
      <c r="I278" s="212">
        <v>5475.29</v>
      </c>
      <c r="J278" s="212"/>
      <c r="K278" s="212"/>
    </row>
    <row r="279" spans="1:11" ht="38.25" x14ac:dyDescent="0.25">
      <c r="A279" s="206" t="s">
        <v>330</v>
      </c>
      <c r="B279" s="207" t="s">
        <v>530</v>
      </c>
      <c r="C279" s="207" t="s">
        <v>559</v>
      </c>
      <c r="D279" s="207" t="s">
        <v>164</v>
      </c>
      <c r="E279" s="207" t="s">
        <v>562</v>
      </c>
      <c r="F279" s="208" t="s">
        <v>331</v>
      </c>
      <c r="G279" s="207"/>
      <c r="H279" s="207"/>
      <c r="I279" s="213">
        <v>5475.29</v>
      </c>
      <c r="J279" s="213"/>
      <c r="K279" s="213"/>
    </row>
    <row r="280" spans="1:11" x14ac:dyDescent="0.25">
      <c r="A280" s="206" t="s">
        <v>356</v>
      </c>
      <c r="B280" s="207" t="s">
        <v>530</v>
      </c>
      <c r="C280" s="207" t="s">
        <v>559</v>
      </c>
      <c r="D280" s="207" t="s">
        <v>164</v>
      </c>
      <c r="E280" s="207" t="s">
        <v>562</v>
      </c>
      <c r="F280" s="208" t="s">
        <v>355</v>
      </c>
      <c r="G280" s="207"/>
      <c r="H280" s="207"/>
      <c r="I280" s="213">
        <v>5475.29</v>
      </c>
      <c r="J280" s="213"/>
      <c r="K280" s="213"/>
    </row>
    <row r="281" spans="1:11" ht="51" x14ac:dyDescent="0.25">
      <c r="A281" s="206" t="s">
        <v>478</v>
      </c>
      <c r="B281" s="207" t="s">
        <v>530</v>
      </c>
      <c r="C281" s="207" t="s">
        <v>559</v>
      </c>
      <c r="D281" s="207" t="s">
        <v>164</v>
      </c>
      <c r="E281" s="207" t="s">
        <v>562</v>
      </c>
      <c r="F281" s="208" t="s">
        <v>477</v>
      </c>
      <c r="G281" s="207"/>
      <c r="H281" s="207"/>
      <c r="I281" s="213">
        <v>5475.29</v>
      </c>
      <c r="J281" s="213"/>
      <c r="K281" s="213"/>
    </row>
    <row r="282" spans="1:11" x14ac:dyDescent="0.25">
      <c r="A282" s="206" t="s">
        <v>104</v>
      </c>
      <c r="B282" s="207" t="s">
        <v>530</v>
      </c>
      <c r="C282" s="207" t="s">
        <v>559</v>
      </c>
      <c r="D282" s="207" t="s">
        <v>164</v>
      </c>
      <c r="E282" s="207" t="s">
        <v>562</v>
      </c>
      <c r="F282" s="208" t="s">
        <v>477</v>
      </c>
      <c r="G282" s="207" t="s">
        <v>171</v>
      </c>
      <c r="H282" s="207" t="s">
        <v>166</v>
      </c>
      <c r="I282" s="213">
        <v>5475.29</v>
      </c>
      <c r="J282" s="213"/>
      <c r="K282" s="213"/>
    </row>
    <row r="283" spans="1:11" x14ac:dyDescent="0.25">
      <c r="A283" s="211" t="s">
        <v>160</v>
      </c>
      <c r="B283" s="205"/>
      <c r="C283" s="205"/>
      <c r="D283" s="205"/>
      <c r="E283" s="205"/>
      <c r="F283" s="184"/>
      <c r="G283" s="205"/>
      <c r="H283" s="205"/>
      <c r="I283" s="212">
        <v>120223.67</v>
      </c>
      <c r="J283" s="212">
        <v>63675.7</v>
      </c>
      <c r="K283" s="212">
        <v>72721.77</v>
      </c>
    </row>
  </sheetData>
  <mergeCells count="12">
    <mergeCell ref="F1:K1"/>
    <mergeCell ref="E2:K2"/>
    <mergeCell ref="E3:K3"/>
    <mergeCell ref="F4:K4"/>
    <mergeCell ref="J8:J9"/>
    <mergeCell ref="K8:K9"/>
    <mergeCell ref="A6:K6"/>
    <mergeCell ref="A8:A9"/>
    <mergeCell ref="B8:E9"/>
    <mergeCell ref="F8:F9"/>
    <mergeCell ref="G8:H9"/>
    <mergeCell ref="I8:I9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23</vt:lpstr>
      <vt:lpstr>приложение 2 с КЦ</vt:lpstr>
      <vt:lpstr>ПРИЛОЖЕНИЕ 2 на 24</vt:lpstr>
      <vt:lpstr>ПРИЛОЖЕНИЕ 2 на 24 КЦ</vt:lpstr>
      <vt:lpstr>ПРИЛОЖЕНИЕ 2 на 2025 год</vt:lpstr>
      <vt:lpstr>ПРИЛОЖЕНИЕ 2 на 2025</vt:lpstr>
      <vt:lpstr>ПРИЛОЖЕНИЕ 3</vt:lpstr>
      <vt:lpstr>ПРИЛОЖЕНИЕ 5</vt:lpstr>
      <vt:lpstr>приложение 5.1 </vt:lpstr>
      <vt:lpstr>приложение 6</vt:lpstr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Тайцы Администрация</cp:lastModifiedBy>
  <cp:lastPrinted>2023-09-13T13:35:33Z</cp:lastPrinted>
  <dcterms:created xsi:type="dcterms:W3CDTF">1996-10-08T23:32:33Z</dcterms:created>
  <dcterms:modified xsi:type="dcterms:W3CDTF">2023-09-13T13:35:35Z</dcterms:modified>
</cp:coreProperties>
</file>