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192.168.16.200\all_doc\Бухгалтерия\Бюджет 2024\поправки 2\Проект внесения изменений в бюджет поправка 2 от 25.04.2024\"/>
    </mc:Choice>
  </mc:AlternateContent>
  <xr:revisionPtr revIDLastSave="0" documentId="13_ncr:1_{AD17CD39-35E0-4961-8044-6CE28748EDBF}" xr6:coauthVersionLast="47" xr6:coauthVersionMax="47" xr10:uidLastSave="{00000000-0000-0000-0000-000000000000}"/>
  <bookViews>
    <workbookView xWindow="-120" yWindow="-120" windowWidth="21840" windowHeight="13140" firstSheet="5" activeTab="6" xr2:uid="{00000000-000D-0000-FFFF-FFFF00000000}"/>
  </bookViews>
  <sheets>
    <sheet name="доходы Пр2" sheetId="11" r:id="rId1"/>
    <sheet name="доходы с кодом цели" sheetId="1" r:id="rId2"/>
    <sheet name="доходы Пр2 на 2025" sheetId="19" r:id="rId3"/>
    <sheet name="доходы Пр2 на 2026 г." sheetId="20" r:id="rId4"/>
    <sheet name="Доходы 2024-2026 с изменениями" sheetId="21" r:id="rId5"/>
    <sheet name="приложение 3 МБТ" sheetId="5" r:id="rId6"/>
    <sheet name="приложение 5" sheetId="4" r:id="rId7"/>
    <sheet name="программные 5.1" sheetId="18" r:id="rId8"/>
    <sheet name="ведомственная 6" sheetId="16" r:id="rId9"/>
    <sheet name="Приложение 7" sheetId="10" r:id="rId10"/>
  </sheets>
  <definedNames>
    <definedName name="_xlnm.Print_Area" localSheetId="8">'ведомственная 6'!$A$1:$I$156</definedName>
    <definedName name="_xlnm.Print_Area" localSheetId="7">'программные 5.1'!$A$1:$K$172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4" l="1"/>
  <c r="I78" i="18"/>
  <c r="I172" i="18"/>
  <c r="I107" i="18"/>
  <c r="I106" i="18" s="1"/>
  <c r="J94" i="18"/>
  <c r="K94" i="18"/>
  <c r="I94" i="18"/>
  <c r="J96" i="18"/>
  <c r="K96" i="18"/>
  <c r="I96" i="18"/>
  <c r="J170" i="18"/>
  <c r="J169" i="18" s="1"/>
  <c r="K170" i="18"/>
  <c r="K169" i="18" s="1"/>
  <c r="I170" i="18"/>
  <c r="I169" i="18" s="1"/>
  <c r="J167" i="18"/>
  <c r="J166" i="18" s="1"/>
  <c r="K167" i="18"/>
  <c r="K166" i="18" s="1"/>
  <c r="I167" i="18"/>
  <c r="I166" i="18" s="1"/>
  <c r="J164" i="18"/>
  <c r="J163" i="18" s="1"/>
  <c r="K164" i="18"/>
  <c r="K163" i="18" s="1"/>
  <c r="I164" i="18"/>
  <c r="I163" i="18" s="1"/>
  <c r="J161" i="18"/>
  <c r="J160" i="18" s="1"/>
  <c r="K161" i="18"/>
  <c r="K160" i="18" s="1"/>
  <c r="I161" i="18"/>
  <c r="I160" i="18" s="1"/>
  <c r="J157" i="18"/>
  <c r="J156" i="18" s="1"/>
  <c r="K157" i="18"/>
  <c r="K156" i="18" s="1"/>
  <c r="I157" i="18"/>
  <c r="I156" i="18" s="1"/>
  <c r="J154" i="18"/>
  <c r="K154" i="18"/>
  <c r="I154" i="18"/>
  <c r="J152" i="18"/>
  <c r="K152" i="18"/>
  <c r="I152" i="18"/>
  <c r="J150" i="18"/>
  <c r="K150" i="18"/>
  <c r="I150" i="18"/>
  <c r="J147" i="18"/>
  <c r="K147" i="18"/>
  <c r="I147" i="18"/>
  <c r="J145" i="18"/>
  <c r="K145" i="18"/>
  <c r="I145" i="18"/>
  <c r="J143" i="18"/>
  <c r="K143" i="18"/>
  <c r="I143" i="18"/>
  <c r="J141" i="18"/>
  <c r="K141" i="18"/>
  <c r="I141" i="18"/>
  <c r="J139" i="18"/>
  <c r="K139" i="18"/>
  <c r="I139" i="18"/>
  <c r="J137" i="18"/>
  <c r="K137" i="18"/>
  <c r="I137" i="18"/>
  <c r="J135" i="18"/>
  <c r="K135" i="18"/>
  <c r="I135" i="18"/>
  <c r="J133" i="18"/>
  <c r="K133" i="18"/>
  <c r="I133" i="18"/>
  <c r="J131" i="18"/>
  <c r="K131" i="18"/>
  <c r="I131" i="18"/>
  <c r="J129" i="18"/>
  <c r="K129" i="18"/>
  <c r="I129" i="18"/>
  <c r="J127" i="18"/>
  <c r="K127" i="18"/>
  <c r="I127" i="18"/>
  <c r="J125" i="18"/>
  <c r="K125" i="18"/>
  <c r="I125" i="18"/>
  <c r="J123" i="18"/>
  <c r="K123" i="18"/>
  <c r="I123" i="18"/>
  <c r="J121" i="18"/>
  <c r="K121" i="18"/>
  <c r="I121" i="18"/>
  <c r="J118" i="18"/>
  <c r="K118" i="18"/>
  <c r="I118" i="18"/>
  <c r="J116" i="18"/>
  <c r="K116" i="18"/>
  <c r="I116" i="18"/>
  <c r="J114" i="18"/>
  <c r="K114" i="18"/>
  <c r="I114" i="18"/>
  <c r="J112" i="18"/>
  <c r="K112" i="18"/>
  <c r="I112" i="18"/>
  <c r="J110" i="18"/>
  <c r="K110" i="18"/>
  <c r="I110" i="18"/>
  <c r="J108" i="18"/>
  <c r="K108" i="18"/>
  <c r="I108" i="18"/>
  <c r="J106" i="18"/>
  <c r="K106" i="18"/>
  <c r="J104" i="18"/>
  <c r="K104" i="18"/>
  <c r="I104" i="18"/>
  <c r="J102" i="18"/>
  <c r="K102" i="18"/>
  <c r="I102" i="18"/>
  <c r="J100" i="18"/>
  <c r="K100" i="18"/>
  <c r="I100" i="18"/>
  <c r="J98" i="18"/>
  <c r="K98" i="18"/>
  <c r="I98" i="18"/>
  <c r="J91" i="18"/>
  <c r="J90" i="18" s="1"/>
  <c r="K91" i="18"/>
  <c r="K90" i="18" s="1"/>
  <c r="I91" i="18"/>
  <c r="I90" i="18" s="1"/>
  <c r="J88" i="18"/>
  <c r="K88" i="18"/>
  <c r="J86" i="18"/>
  <c r="K86" i="18"/>
  <c r="I88" i="18"/>
  <c r="I86" i="18"/>
  <c r="I85" i="18" s="1"/>
  <c r="J82" i="18"/>
  <c r="J81" i="18" s="1"/>
  <c r="J80" i="18" s="1"/>
  <c r="K82" i="18"/>
  <c r="K81" i="18" s="1"/>
  <c r="K80" i="18" s="1"/>
  <c r="I82" i="18"/>
  <c r="I81" i="18" s="1"/>
  <c r="I80" i="18" s="1"/>
  <c r="J76" i="18"/>
  <c r="K76" i="18"/>
  <c r="I76" i="18"/>
  <c r="J74" i="18"/>
  <c r="K74" i="18"/>
  <c r="I74" i="18"/>
  <c r="J72" i="18"/>
  <c r="K72" i="18"/>
  <c r="I72" i="18"/>
  <c r="J70" i="18"/>
  <c r="K70" i="18"/>
  <c r="I70" i="18"/>
  <c r="J68" i="18"/>
  <c r="K68" i="18"/>
  <c r="I68" i="18"/>
  <c r="J66" i="18"/>
  <c r="K66" i="18"/>
  <c r="I66" i="18"/>
  <c r="J64" i="18"/>
  <c r="K64" i="18"/>
  <c r="I64" i="18"/>
  <c r="J62" i="18"/>
  <c r="K62" i="18"/>
  <c r="I62" i="18"/>
  <c r="I59" i="18"/>
  <c r="J57" i="18"/>
  <c r="K57" i="18"/>
  <c r="I57" i="18"/>
  <c r="J55" i="18"/>
  <c r="K55" i="18"/>
  <c r="I55" i="18"/>
  <c r="J53" i="18"/>
  <c r="K53" i="18"/>
  <c r="I53" i="18"/>
  <c r="J51" i="18"/>
  <c r="K51" i="18"/>
  <c r="I51" i="18"/>
  <c r="J49" i="18"/>
  <c r="K49" i="18"/>
  <c r="I49" i="18"/>
  <c r="J47" i="18"/>
  <c r="K47" i="18"/>
  <c r="I47" i="18"/>
  <c r="J45" i="18"/>
  <c r="K45" i="18"/>
  <c r="I45" i="18"/>
  <c r="J9" i="18"/>
  <c r="K9" i="18"/>
  <c r="I9" i="18"/>
  <c r="J29" i="18"/>
  <c r="K29" i="18"/>
  <c r="I29" i="18"/>
  <c r="J31" i="18"/>
  <c r="K31" i="18"/>
  <c r="I31" i="18"/>
  <c r="J33" i="18"/>
  <c r="K33" i="18"/>
  <c r="I33" i="18"/>
  <c r="J35" i="18"/>
  <c r="K35" i="18"/>
  <c r="I35" i="18"/>
  <c r="J27" i="18"/>
  <c r="K27" i="18"/>
  <c r="I27" i="18"/>
  <c r="J23" i="18"/>
  <c r="K23" i="18"/>
  <c r="I23" i="18"/>
  <c r="J21" i="18"/>
  <c r="K21" i="18"/>
  <c r="I21" i="18"/>
  <c r="J19" i="18"/>
  <c r="K19" i="18"/>
  <c r="I19" i="18"/>
  <c r="J17" i="18"/>
  <c r="K17" i="18"/>
  <c r="I17" i="18"/>
  <c r="J15" i="18"/>
  <c r="K15" i="18"/>
  <c r="I15" i="18"/>
  <c r="J13" i="18"/>
  <c r="K13" i="18"/>
  <c r="I13" i="18"/>
  <c r="J11" i="18"/>
  <c r="K11" i="18"/>
  <c r="I11" i="18"/>
  <c r="J38" i="18"/>
  <c r="K38" i="18"/>
  <c r="J40" i="18"/>
  <c r="K40" i="18"/>
  <c r="I38" i="18"/>
  <c r="I40" i="18"/>
  <c r="K93" i="18" l="1"/>
  <c r="J93" i="18"/>
  <c r="I93" i="18"/>
  <c r="D16" i="10" s="1"/>
  <c r="J37" i="18"/>
  <c r="J120" i="18"/>
  <c r="J159" i="18"/>
  <c r="K37" i="18"/>
  <c r="K61" i="18"/>
  <c r="K159" i="18"/>
  <c r="J85" i="18"/>
  <c r="E14" i="10" s="1"/>
  <c r="I44" i="18"/>
  <c r="J61" i="18"/>
  <c r="K85" i="18"/>
  <c r="F14" i="10" s="1"/>
  <c r="J26" i="18"/>
  <c r="J44" i="18"/>
  <c r="K26" i="18"/>
  <c r="K25" i="18" s="1"/>
  <c r="K8" i="18" s="1"/>
  <c r="K7" i="18" s="1"/>
  <c r="K149" i="18"/>
  <c r="I159" i="18"/>
  <c r="I37" i="18"/>
  <c r="F16" i="10"/>
  <c r="J149" i="18"/>
  <c r="E18" i="10" s="1"/>
  <c r="K44" i="18"/>
  <c r="I120" i="18"/>
  <c r="D17" i="10" s="1"/>
  <c r="I149" i="18"/>
  <c r="I26" i="18"/>
  <c r="I61" i="18"/>
  <c r="K120" i="18"/>
  <c r="F17" i="10" s="1"/>
  <c r="G94" i="16"/>
  <c r="G104" i="16"/>
  <c r="I114" i="16"/>
  <c r="I113" i="16" s="1"/>
  <c r="H114" i="16"/>
  <c r="H113" i="16" s="1"/>
  <c r="G114" i="16"/>
  <c r="G113" i="16" s="1"/>
  <c r="H154" i="16"/>
  <c r="H153" i="16" s="1"/>
  <c r="H152" i="16" s="1"/>
  <c r="I154" i="16"/>
  <c r="I153" i="16" s="1"/>
  <c r="I152" i="16" s="1"/>
  <c r="G154" i="16"/>
  <c r="G153" i="16" s="1"/>
  <c r="G152" i="16" s="1"/>
  <c r="H150" i="16"/>
  <c r="H149" i="16" s="1"/>
  <c r="H148" i="16" s="1"/>
  <c r="I150" i="16"/>
  <c r="I149" i="16" s="1"/>
  <c r="I148" i="16" s="1"/>
  <c r="G150" i="16"/>
  <c r="G149" i="16" s="1"/>
  <c r="G148" i="16" s="1"/>
  <c r="H146" i="16"/>
  <c r="I146" i="16"/>
  <c r="G146" i="16"/>
  <c r="H143" i="16"/>
  <c r="I143" i="16"/>
  <c r="G143" i="16"/>
  <c r="H141" i="16"/>
  <c r="I141" i="16"/>
  <c r="G141" i="16"/>
  <c r="H135" i="16"/>
  <c r="I135" i="16"/>
  <c r="G135" i="16"/>
  <c r="H129" i="16"/>
  <c r="I129" i="16"/>
  <c r="G129" i="16"/>
  <c r="H124" i="16"/>
  <c r="I124" i="16"/>
  <c r="G124" i="16"/>
  <c r="H122" i="16"/>
  <c r="I122" i="16"/>
  <c r="I121" i="16" s="1"/>
  <c r="G122" i="16"/>
  <c r="H119" i="16"/>
  <c r="H118" i="16" s="1"/>
  <c r="I119" i="16"/>
  <c r="I118" i="16" s="1"/>
  <c r="G119" i="16"/>
  <c r="G118" i="16" s="1"/>
  <c r="H111" i="16"/>
  <c r="I111" i="16"/>
  <c r="G111" i="16"/>
  <c r="H109" i="16"/>
  <c r="I109" i="16"/>
  <c r="G109" i="16"/>
  <c r="H107" i="16"/>
  <c r="I107" i="16"/>
  <c r="G107" i="16"/>
  <c r="H105" i="16"/>
  <c r="I105" i="16"/>
  <c r="G105" i="16"/>
  <c r="H103" i="16"/>
  <c r="I103" i="16"/>
  <c r="I94" i="16" s="1"/>
  <c r="G103" i="16"/>
  <c r="H101" i="16"/>
  <c r="G101" i="16"/>
  <c r="H97" i="16"/>
  <c r="I97" i="16"/>
  <c r="G97" i="16"/>
  <c r="H95" i="16"/>
  <c r="I95" i="16"/>
  <c r="G95" i="16"/>
  <c r="H89" i="16"/>
  <c r="I89" i="16"/>
  <c r="G92" i="16"/>
  <c r="G90" i="16"/>
  <c r="H82" i="16"/>
  <c r="I82" i="16"/>
  <c r="G87" i="16"/>
  <c r="G85" i="16"/>
  <c r="G83" i="16"/>
  <c r="H79" i="16"/>
  <c r="I79" i="16"/>
  <c r="G79" i="16"/>
  <c r="H77" i="16"/>
  <c r="I77" i="16"/>
  <c r="G77" i="16"/>
  <c r="G76" i="16" s="1"/>
  <c r="H74" i="16"/>
  <c r="I74" i="16"/>
  <c r="G74" i="16"/>
  <c r="H72" i="16"/>
  <c r="I72" i="16"/>
  <c r="G72" i="16"/>
  <c r="H70" i="16"/>
  <c r="I70" i="16"/>
  <c r="G70" i="16"/>
  <c r="H68" i="16"/>
  <c r="I68" i="16"/>
  <c r="G68" i="16"/>
  <c r="H66" i="16"/>
  <c r="I66" i="16"/>
  <c r="G66" i="16"/>
  <c r="H62" i="16"/>
  <c r="H61" i="16" s="1"/>
  <c r="H60" i="16" s="1"/>
  <c r="I62" i="16"/>
  <c r="I61" i="16" s="1"/>
  <c r="I60" i="16" s="1"/>
  <c r="G62" i="16"/>
  <c r="G61" i="16" s="1"/>
  <c r="G60" i="16" s="1"/>
  <c r="H57" i="16"/>
  <c r="H56" i="16" s="1"/>
  <c r="H55" i="16" s="1"/>
  <c r="I57" i="16"/>
  <c r="I56" i="16" s="1"/>
  <c r="I55" i="16" s="1"/>
  <c r="G57" i="16"/>
  <c r="G56" i="16" s="1"/>
  <c r="G55" i="16" s="1"/>
  <c r="H53" i="16"/>
  <c r="I53" i="16"/>
  <c r="G53" i="16"/>
  <c r="H51" i="16"/>
  <c r="I51" i="16"/>
  <c r="G51" i="16"/>
  <c r="H49" i="16"/>
  <c r="I49" i="16"/>
  <c r="G49" i="16"/>
  <c r="H45" i="16"/>
  <c r="I45" i="16"/>
  <c r="G46" i="16"/>
  <c r="G45" i="16"/>
  <c r="H42" i="16"/>
  <c r="H41" i="16" s="1"/>
  <c r="I42" i="16"/>
  <c r="I41" i="16" s="1"/>
  <c r="G42" i="16"/>
  <c r="G41" i="16" s="1"/>
  <c r="H39" i="16"/>
  <c r="I39" i="16"/>
  <c r="H37" i="16"/>
  <c r="I37" i="16"/>
  <c r="H35" i="16"/>
  <c r="I35" i="16"/>
  <c r="G39" i="16"/>
  <c r="G37" i="16"/>
  <c r="G35" i="16"/>
  <c r="G34" i="16" s="1"/>
  <c r="H31" i="16"/>
  <c r="I31" i="16"/>
  <c r="G31" i="16"/>
  <c r="H27" i="16"/>
  <c r="I27" i="16"/>
  <c r="G27" i="16"/>
  <c r="H24" i="16"/>
  <c r="I24" i="16"/>
  <c r="G24" i="16"/>
  <c r="H15" i="16"/>
  <c r="I15" i="16"/>
  <c r="G15" i="16"/>
  <c r="C8" i="21"/>
  <c r="C14" i="21"/>
  <c r="E17" i="1"/>
  <c r="E49" i="1"/>
  <c r="D16" i="1"/>
  <c r="E47" i="11"/>
  <c r="D8" i="11"/>
  <c r="D9" i="11"/>
  <c r="D16" i="11"/>
  <c r="D14" i="11"/>
  <c r="D11" i="11"/>
  <c r="E15" i="11"/>
  <c r="E48" i="1"/>
  <c r="E46" i="1"/>
  <c r="E43" i="1"/>
  <c r="E41" i="1"/>
  <c r="E40" i="1"/>
  <c r="E36" i="1"/>
  <c r="E33" i="1"/>
  <c r="E30" i="1"/>
  <c r="E29" i="1"/>
  <c r="E26" i="1"/>
  <c r="E23" i="1"/>
  <c r="E21" i="1"/>
  <c r="E20" i="1"/>
  <c r="E18" i="1"/>
  <c r="E16" i="1"/>
  <c r="E13" i="1"/>
  <c r="E11" i="1"/>
  <c r="E23" i="10"/>
  <c r="F23" i="10"/>
  <c r="D23" i="10"/>
  <c r="E22" i="10"/>
  <c r="F22" i="10"/>
  <c r="D22" i="10"/>
  <c r="E19" i="10"/>
  <c r="F19" i="10"/>
  <c r="D19" i="10"/>
  <c r="F18" i="10"/>
  <c r="D18" i="10"/>
  <c r="E17" i="10"/>
  <c r="E15" i="10"/>
  <c r="F15" i="10"/>
  <c r="D15" i="10"/>
  <c r="D14" i="10"/>
  <c r="E12" i="10"/>
  <c r="F12" i="10"/>
  <c r="D12" i="10"/>
  <c r="E21" i="10"/>
  <c r="F21" i="10"/>
  <c r="D21" i="10"/>
  <c r="D30" i="20"/>
  <c r="E32" i="21"/>
  <c r="E29" i="20"/>
  <c r="J84" i="18" l="1"/>
  <c r="J79" i="18" s="1"/>
  <c r="J78" i="18" s="1"/>
  <c r="J172" i="18" s="1"/>
  <c r="J25" i="18"/>
  <c r="J8" i="18" s="1"/>
  <c r="J7" i="18" s="1"/>
  <c r="E16" i="10"/>
  <c r="I84" i="18"/>
  <c r="I79" i="18" s="1"/>
  <c r="I25" i="18"/>
  <c r="I8" i="18" s="1"/>
  <c r="I7" i="18" s="1"/>
  <c r="K84" i="18"/>
  <c r="K79" i="18" s="1"/>
  <c r="K78" i="18" s="1"/>
  <c r="K172" i="18" s="1"/>
  <c r="H65" i="16"/>
  <c r="H64" i="16" s="1"/>
  <c r="H76" i="16"/>
  <c r="G48" i="16"/>
  <c r="G89" i="16"/>
  <c r="I76" i="16"/>
  <c r="G14" i="16"/>
  <c r="G13" i="16" s="1"/>
  <c r="I14" i="16"/>
  <c r="I65" i="16"/>
  <c r="H14" i="16"/>
  <c r="H94" i="16"/>
  <c r="E27" i="4" s="1"/>
  <c r="G121" i="16"/>
  <c r="G117" i="16" s="1"/>
  <c r="G128" i="16"/>
  <c r="G127" i="16" s="1"/>
  <c r="H121" i="16"/>
  <c r="E31" i="4" s="1"/>
  <c r="I128" i="16"/>
  <c r="I127" i="16" s="1"/>
  <c r="G82" i="16"/>
  <c r="I48" i="16"/>
  <c r="F16" i="4" s="1"/>
  <c r="H48" i="16"/>
  <c r="E16" i="4" s="1"/>
  <c r="H128" i="16"/>
  <c r="H127" i="16" s="1"/>
  <c r="I81" i="16"/>
  <c r="H81" i="16"/>
  <c r="I117" i="16"/>
  <c r="H34" i="16"/>
  <c r="E13" i="4" s="1"/>
  <c r="I34" i="16"/>
  <c r="F13" i="4" s="1"/>
  <c r="G65" i="16"/>
  <c r="G64" i="16" s="1"/>
  <c r="F13" i="10"/>
  <c r="E37" i="4"/>
  <c r="F37" i="4"/>
  <c r="D37" i="4"/>
  <c r="E35" i="4"/>
  <c r="F35" i="4"/>
  <c r="D35" i="4"/>
  <c r="F31" i="4"/>
  <c r="E30" i="4"/>
  <c r="F30" i="4"/>
  <c r="D30" i="4"/>
  <c r="F27" i="4"/>
  <c r="E26" i="4"/>
  <c r="F26" i="4"/>
  <c r="D26" i="4"/>
  <c r="E25" i="4"/>
  <c r="F25" i="4"/>
  <c r="D25" i="4"/>
  <c r="E23" i="4"/>
  <c r="F23" i="4"/>
  <c r="D23" i="4"/>
  <c r="E22" i="4"/>
  <c r="F22" i="4"/>
  <c r="E20" i="4"/>
  <c r="F20" i="4"/>
  <c r="D20" i="4"/>
  <c r="E18" i="4"/>
  <c r="E17" i="4" s="1"/>
  <c r="F18" i="4"/>
  <c r="F17" i="4" s="1"/>
  <c r="D18" i="4"/>
  <c r="D16" i="4"/>
  <c r="E15" i="4"/>
  <c r="F15" i="4"/>
  <c r="D15" i="4"/>
  <c r="E14" i="4"/>
  <c r="F14" i="4"/>
  <c r="D14" i="4"/>
  <c r="D13" i="4"/>
  <c r="E12" i="4"/>
  <c r="F12" i="4"/>
  <c r="E24" i="10"/>
  <c r="E20" i="10" s="1"/>
  <c r="F24" i="10"/>
  <c r="F20" i="10" s="1"/>
  <c r="D24" i="10"/>
  <c r="D20" i="10" s="1"/>
  <c r="E11" i="10"/>
  <c r="F11" i="10"/>
  <c r="D11" i="10"/>
  <c r="D16" i="5"/>
  <c r="E16" i="5"/>
  <c r="C16" i="5"/>
  <c r="D15" i="5"/>
  <c r="E15" i="5"/>
  <c r="C15" i="5"/>
  <c r="C32" i="21"/>
  <c r="D13" i="5"/>
  <c r="E13" i="5"/>
  <c r="C13" i="5"/>
  <c r="C12" i="5" s="1"/>
  <c r="D10" i="1"/>
  <c r="D26" i="1"/>
  <c r="D25" i="1" s="1"/>
  <c r="E25" i="1" s="1"/>
  <c r="D24" i="21"/>
  <c r="C24" i="21"/>
  <c r="C23" i="21" s="1"/>
  <c r="C7" i="21" s="1"/>
  <c r="C48" i="21" s="1"/>
  <c r="D24" i="11"/>
  <c r="D23" i="11" s="1"/>
  <c r="D32" i="11"/>
  <c r="E27" i="11"/>
  <c r="E28" i="11"/>
  <c r="D24" i="19"/>
  <c r="E35" i="19"/>
  <c r="E14" i="5"/>
  <c r="E11" i="21"/>
  <c r="D46" i="21"/>
  <c r="D17" i="5" s="1"/>
  <c r="E46" i="21"/>
  <c r="E17" i="5" s="1"/>
  <c r="C46" i="21"/>
  <c r="C17" i="5" s="1"/>
  <c r="D32" i="21"/>
  <c r="D14" i="5" s="1"/>
  <c r="E43" i="21"/>
  <c r="D43" i="21"/>
  <c r="E9" i="21"/>
  <c r="E14" i="21"/>
  <c r="E16" i="21"/>
  <c r="E19" i="21"/>
  <c r="E21" i="21"/>
  <c r="E24" i="21"/>
  <c r="E23" i="21" s="1"/>
  <c r="D30" i="19"/>
  <c r="D41" i="19"/>
  <c r="E31" i="20"/>
  <c r="E31" i="19"/>
  <c r="D34" i="1"/>
  <c r="E34" i="1" s="1"/>
  <c r="E40" i="19"/>
  <c r="D38" i="19"/>
  <c r="E40" i="20"/>
  <c r="D47" i="1"/>
  <c r="E47" i="1" s="1"/>
  <c r="D44" i="1"/>
  <c r="E44" i="1" s="1"/>
  <c r="E44" i="11"/>
  <c r="E42" i="11" s="1"/>
  <c r="E32" i="20"/>
  <c r="E32" i="19"/>
  <c r="E34" i="11"/>
  <c r="E39" i="11"/>
  <c r="E46" i="11"/>
  <c r="E45" i="11" s="1"/>
  <c r="E37" i="20"/>
  <c r="D41" i="20"/>
  <c r="E41" i="20"/>
  <c r="D38" i="20"/>
  <c r="E30" i="20"/>
  <c r="E35" i="20"/>
  <c r="E40" i="11"/>
  <c r="E41" i="11"/>
  <c r="D45" i="11"/>
  <c r="D42" i="11"/>
  <c r="E38" i="11"/>
  <c r="E24" i="20"/>
  <c r="E23" i="20" s="1"/>
  <c r="E21" i="20"/>
  <c r="E19" i="20"/>
  <c r="E18" i="20" s="1"/>
  <c r="E16" i="20"/>
  <c r="E14" i="20"/>
  <c r="E11" i="20"/>
  <c r="E9" i="20"/>
  <c r="C41" i="19"/>
  <c r="C38" i="19"/>
  <c r="C30" i="19"/>
  <c r="C29" i="19"/>
  <c r="C24" i="19"/>
  <c r="C23" i="19" s="1"/>
  <c r="C21" i="19"/>
  <c r="C19" i="19"/>
  <c r="C16" i="19"/>
  <c r="C14" i="19"/>
  <c r="C11" i="19"/>
  <c r="C9" i="19"/>
  <c r="E21" i="11"/>
  <c r="E19" i="11"/>
  <c r="E16" i="11"/>
  <c r="E14" i="11"/>
  <c r="E11" i="11"/>
  <c r="E9" i="11"/>
  <c r="E31" i="11"/>
  <c r="E41" i="19"/>
  <c r="E29" i="19"/>
  <c r="E21" i="19"/>
  <c r="E19" i="19"/>
  <c r="E16" i="19"/>
  <c r="E14" i="19"/>
  <c r="E11" i="19"/>
  <c r="E9" i="19"/>
  <c r="D27" i="4" l="1"/>
  <c r="G81" i="16"/>
  <c r="H117" i="16"/>
  <c r="D12" i="4"/>
  <c r="I64" i="16"/>
  <c r="D31" i="4"/>
  <c r="I13" i="16"/>
  <c r="I156" i="16" s="1"/>
  <c r="I12" i="16" s="1"/>
  <c r="H13" i="16"/>
  <c r="H156" i="16" s="1"/>
  <c r="H12" i="16" s="1"/>
  <c r="G156" i="16"/>
  <c r="G12" i="16" s="1"/>
  <c r="D22" i="4"/>
  <c r="E38" i="19"/>
  <c r="D9" i="1"/>
  <c r="E32" i="1"/>
  <c r="E31" i="1" s="1"/>
  <c r="D30" i="11"/>
  <c r="D29" i="11" s="1"/>
  <c r="E38" i="20"/>
  <c r="E28" i="20" s="1"/>
  <c r="E27" i="20" s="1"/>
  <c r="D7" i="11"/>
  <c r="D32" i="1"/>
  <c r="D31" i="1" s="1"/>
  <c r="D28" i="20"/>
  <c r="D27" i="20" s="1"/>
  <c r="E10" i="1"/>
  <c r="E24" i="11"/>
  <c r="E23" i="11" s="1"/>
  <c r="E30" i="19"/>
  <c r="E24" i="19"/>
  <c r="E23" i="19" s="1"/>
  <c r="D28" i="19"/>
  <c r="D30" i="21"/>
  <c r="D29" i="21" s="1"/>
  <c r="D48" i="21" s="1"/>
  <c r="E30" i="21"/>
  <c r="E29" i="21" s="1"/>
  <c r="E18" i="21"/>
  <c r="E8" i="21" s="1"/>
  <c r="E7" i="21" s="1"/>
  <c r="E32" i="11"/>
  <c r="E18" i="11"/>
  <c r="E8" i="11" s="1"/>
  <c r="E8" i="20"/>
  <c r="E7" i="20" s="1"/>
  <c r="C28" i="19"/>
  <c r="C27" i="19" s="1"/>
  <c r="E18" i="19"/>
  <c r="E8" i="19" s="1"/>
  <c r="E7" i="19" s="1"/>
  <c r="C18" i="19"/>
  <c r="C8" i="19" s="1"/>
  <c r="C7" i="19" s="1"/>
  <c r="E24" i="4"/>
  <c r="E11" i="4"/>
  <c r="D49" i="1" l="1"/>
  <c r="E7" i="11"/>
  <c r="D47" i="11"/>
  <c r="E9" i="1"/>
  <c r="E28" i="19"/>
  <c r="E27" i="19" s="1"/>
  <c r="D27" i="19"/>
  <c r="D43" i="19" s="1"/>
  <c r="E43" i="19" s="1"/>
  <c r="E48" i="21"/>
  <c r="E43" i="20"/>
  <c r="E30" i="11"/>
  <c r="E29" i="11" s="1"/>
  <c r="C43" i="19"/>
  <c r="E13" i="10" l="1"/>
  <c r="E10" i="10" s="1"/>
  <c r="D13" i="10"/>
  <c r="D10" i="10" s="1"/>
  <c r="F10" i="10" l="1"/>
  <c r="D21" i="4" l="1"/>
  <c r="D17" i="4"/>
  <c r="D11" i="4"/>
  <c r="E29" i="4"/>
  <c r="F29" i="4"/>
  <c r="D29" i="4"/>
  <c r="F11" i="4" l="1"/>
  <c r="F19" i="4" l="1"/>
  <c r="E19" i="4"/>
  <c r="D19" i="4"/>
  <c r="E12" i="5" l="1"/>
  <c r="E18" i="5" s="1"/>
  <c r="D12" i="5"/>
  <c r="D18" i="5" s="1"/>
  <c r="F36" i="4" l="1"/>
  <c r="E36" i="4"/>
  <c r="D36" i="4"/>
  <c r="F34" i="4"/>
  <c r="E34" i="4"/>
  <c r="D34" i="4"/>
  <c r="F32" i="4"/>
  <c r="D32" i="4"/>
  <c r="D38" i="4" s="1"/>
  <c r="E32" i="4"/>
  <c r="E21" i="4"/>
  <c r="F21" i="4"/>
  <c r="F24" i="4" l="1"/>
  <c r="F38" i="4" s="1"/>
  <c r="C14" i="5" l="1"/>
  <c r="C18" i="5" s="1"/>
  <c r="C30" i="21"/>
  <c r="C29" i="21" s="1"/>
</calcChain>
</file>

<file path=xl/sharedStrings.xml><?xml version="1.0" encoding="utf-8"?>
<sst xmlns="http://schemas.openxmlformats.org/spreadsheetml/2006/main" count="2555" uniqueCount="530">
  <si>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</si>
  <si>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</si>
  <si>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</si>
  <si>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</si>
  <si>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</si>
  <si>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</si>
  <si>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</si>
  <si>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</si>
  <si>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</si>
  <si>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</si>
  <si>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</si>
  <si>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</si>
  <si>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</si>
  <si>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</si>
  <si>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</si>
  <si>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</si>
  <si>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</si>
  <si>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</si>
  <si>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</si>
  <si>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</si>
  <si>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</si>
  <si>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</si>
  <si>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</si>
  <si>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</si>
  <si>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</si>
  <si>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</si>
  <si>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</si>
  <si>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</si>
  <si>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</si>
  <si>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</si>
  <si>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</si>
  <si>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</si>
  <si>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</si>
  <si>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</si>
  <si>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</si>
  <si>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</si>
  <si>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</si>
  <si>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</si>
  <si>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</si>
  <si>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</si>
  <si>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</si>
  <si>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</si>
  <si>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</si>
  <si>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</si>
  <si>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</si>
  <si>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</si>
  <si>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</si>
  <si>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</si>
  <si>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</si>
  <si>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</si>
  <si>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</si>
  <si>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</si>
  <si>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</si>
  <si>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</si>
  <si>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</si>
  <si>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</si>
  <si>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</si>
  <si>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</si>
  <si>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</si>
  <si>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</si>
  <si>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</si>
  <si>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</si>
  <si>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К решению Совета депутатов</t>
  </si>
  <si>
    <t>КВСР</t>
  </si>
  <si>
    <t>КФСР</t>
  </si>
  <si>
    <t>КЦСР</t>
  </si>
  <si>
    <t>КВР</t>
  </si>
  <si>
    <t>611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</si>
  <si>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</si>
  <si>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</si>
  <si>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</si>
  <si>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</si>
  <si>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</si>
  <si>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</si>
  <si>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</si>
  <si>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Прочие расходы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</si>
  <si>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</si>
  <si>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</si>
  <si>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</si>
  <si>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</si>
  <si>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</si>
  <si>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</si>
  <si>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</si>
  <si>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</si>
  <si>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</si>
  <si>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</si>
  <si>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</si>
  <si>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</si>
  <si>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</si>
  <si>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</si>
  <si>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</si>
  <si>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</si>
  <si>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</si>
  <si>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</si>
  <si>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</si>
  <si>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</si>
  <si>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</si>
  <si>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</si>
  <si>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</si>
  <si>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</si>
  <si>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СОЦИАЛЬНАЯ ПОЛИТИКА</t>
  </si>
  <si>
    <t>1000</t>
  </si>
  <si>
    <t>Пенсионное обеспечение</t>
  </si>
  <si>
    <t>1001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</si>
  <si>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</si>
  <si>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</si>
  <si>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</si>
  <si>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</si>
  <si>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</si>
  <si>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</si>
  <si>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</si>
  <si>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</si>
  <si>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Приложение 6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</si>
  <si>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</si>
  <si>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</si>
  <si>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</si>
  <si>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</si>
  <si>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</si>
  <si>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</si>
  <si>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</si>
  <si>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</si>
  <si>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</si>
  <si>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</si>
  <si>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</si>
  <si>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</si>
  <si>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</si>
  <si>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</si>
  <si>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</si>
  <si>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</si>
  <si>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</si>
  <si>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>Межбюджетные трансферты,</t>
  </si>
  <si>
    <t>Код бюджетной классификации</t>
  </si>
  <si>
    <t>Источники доходов</t>
  </si>
  <si>
    <t>Сумма</t>
  </si>
  <si>
    <t>2 02 15001 10 0000 150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</si>
  <si>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</si>
  <si>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</si>
  <si>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2 02 29999 10 0000 150</t>
  </si>
  <si>
    <t>2 02 30024 10 0000 150</t>
  </si>
  <si>
    <t>Субвенции бюджетам поселений на осуществление полномочий в сфере административных правоотношений</t>
  </si>
  <si>
    <t>2 02 35118 10 0000 150</t>
  </si>
  <si>
    <t>2 02 49999 10 0000 150</t>
  </si>
  <si>
    <t>ИТОГО</t>
  </si>
  <si>
    <t>№ п/п</t>
  </si>
  <si>
    <t>1.</t>
  </si>
  <si>
    <t>2.</t>
  </si>
  <si>
    <t>3.</t>
  </si>
  <si>
    <t>6.</t>
  </si>
  <si>
    <t xml:space="preserve">             к Решению Совета депутатов</t>
  </si>
  <si>
    <t>Раздел</t>
  </si>
  <si>
    <t>Расходы на выплаты муниципальным служащим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</si>
  <si>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</si>
  <si>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</si>
  <si>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органов местного самоуправления</t>
  </si>
  <si>
    <t>Осуществление полномочий в сфере административных правоотношений</t>
  </si>
  <si>
    <t>Диспансеризация работников органов местного самоуправления</t>
  </si>
  <si>
    <t>Обучение и повышение квалификации работников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</si>
  <si>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</si>
  <si>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</si>
  <si>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Осуществление первичного воинского учета на территориях, где отсутствуют военные комиссариаты</t>
  </si>
  <si>
    <t>Содержание муниципального жилищного фонда, в том числе капитальный ремонт муниципального жилищного фонда</t>
  </si>
  <si>
    <t>Доплаты к пенсиям муниципальных служащих</t>
  </si>
  <si>
    <t>Обеспечение пожарной безопасности</t>
  </si>
  <si>
    <t>0314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</si>
  <si>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</si>
  <si>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Национальная безопасность и правоохранительная деятельность</t>
  </si>
  <si>
    <t>0300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</si>
  <si>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</si>
  <si>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7Ц.4.04.12500</t>
  </si>
  <si>
    <t>Непрограммные расходы органов местного самоуправления</t>
  </si>
  <si>
    <t>Комплексы процессных мероприятий</t>
  </si>
  <si>
    <t>Комплексы процессных мероприятий "Развитие культуры, организация праздничных мероприятий"</t>
  </si>
  <si>
    <t>7Ц.4.03.18930</t>
  </si>
  <si>
    <t>Создание комфортных благоустроенных территорий общего пользования</t>
  </si>
  <si>
    <t>611 2 02 16001 10 0000 150</t>
  </si>
  <si>
    <t>Содержание и уборка автомобильных дорог</t>
  </si>
  <si>
    <t>Ремонт автомобильных дорог общего пользования местного значения</t>
  </si>
  <si>
    <t>2024 г. Сумма (тыс.руб.)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</si>
  <si>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</si>
  <si>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Прочие расходы по содержанию объектов муниципальной собственности</t>
  </si>
  <si>
    <t>Приложение 5</t>
  </si>
  <si>
    <t>Приложение 5.1</t>
  </si>
  <si>
    <t xml:space="preserve">  Приложение 7</t>
  </si>
  <si>
    <t>к решению Совета депутатов</t>
  </si>
  <si>
    <t>Наименование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</si>
  <si>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</si>
  <si>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</t>
  </si>
  <si>
    <t>00</t>
  </si>
  <si>
    <t>04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</si>
  <si>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</si>
  <si>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</si>
  <si>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61.П.01.11030</t>
  </si>
  <si>
    <t>61.П.01.15070</t>
  </si>
  <si>
    <t>61.П.01.71340</t>
  </si>
  <si>
    <t>Расходы на выплаты персоналу органов местного самоуправления</t>
  </si>
  <si>
    <t>61.Ф.02.11020</t>
  </si>
  <si>
    <t>61.Ф.02.11040</t>
  </si>
  <si>
    <t>61.Ф.03.11030</t>
  </si>
  <si>
    <t>Прочие непрограммные расходы</t>
  </si>
  <si>
    <t>Исполнение функций органов местного самоуправления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</si>
  <si>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</si>
  <si>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</si>
  <si>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</si>
  <si>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</si>
  <si>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</si>
  <si>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</si>
  <si>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</si>
  <si>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</si>
  <si>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11</t>
  </si>
  <si>
    <t>Непрограммные расходы</t>
  </si>
  <si>
    <t>62.Д.02.15020</t>
  </si>
  <si>
    <t>13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</si>
  <si>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</si>
  <si>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</si>
  <si>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</si>
  <si>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02</t>
  </si>
  <si>
    <t>03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</si>
  <si>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</si>
  <si>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</si>
  <si>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</si>
  <si>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</si>
  <si>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Программная часть сельских поселений</t>
  </si>
  <si>
    <t>Комплексы процессных мероприятий "Обеспечение безопасности"</t>
  </si>
  <si>
    <t>Обеспечение первичных мер пожарной безопасности</t>
  </si>
  <si>
    <t>7Ц.4.02.15120</t>
  </si>
  <si>
    <t>09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</si>
  <si>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</si>
  <si>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</si>
  <si>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</si>
  <si>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</si>
  <si>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</si>
  <si>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</si>
  <si>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</si>
  <si>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7Ц.4.06.19285</t>
  </si>
  <si>
    <t>12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</si>
  <si>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</si>
  <si>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</si>
  <si>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</si>
  <si>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</si>
  <si>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</si>
  <si>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</si>
  <si>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</si>
  <si>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</si>
  <si>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</si>
  <si>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</si>
  <si>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</si>
  <si>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</si>
  <si>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</si>
  <si>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</si>
  <si>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</si>
  <si>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</si>
  <si>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</si>
  <si>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</si>
  <si>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07</t>
  </si>
  <si>
    <t>Молодежная политика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</si>
  <si>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</si>
  <si>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</si>
  <si>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</si>
  <si>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</si>
  <si>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</si>
  <si>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08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</si>
  <si>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</si>
  <si>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</si>
  <si>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</si>
  <si>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</si>
  <si>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</si>
  <si>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</si>
  <si>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</si>
  <si>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10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</si>
  <si>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</si>
  <si>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</si>
  <si>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</si>
  <si>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</si>
  <si>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Наименование муниципальной программы</t>
  </si>
  <si>
    <t>СУММА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</si>
  <si>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</si>
  <si>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</si>
  <si>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2025 год</t>
  </si>
  <si>
    <t>ЦСР</t>
  </si>
  <si>
    <t>ВР</t>
  </si>
  <si>
    <t>Бюджет Пудомягского сельского поселения на плановый 2025год</t>
  </si>
  <si>
    <t>Бюджет Пудомягского сельского поселения на плановый 2026 год</t>
  </si>
  <si>
    <t>2026 год</t>
  </si>
  <si>
    <t xml:space="preserve">Ведомственная структура расходов бюджета Пудомягского сельского поселения на 2024 год и плановый период 2025-2026 годов.                                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</si>
  <si>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2024 год и плановый период 2025-2026 годов                    </t>
  </si>
  <si>
    <t>2025 г. Сумма (тыс.руб.)</t>
  </si>
  <si>
    <t>2026 г.Сумма (тыс.руб.)</t>
  </si>
  <si>
    <t>611 2 02 25555 10 0000 150</t>
  </si>
  <si>
    <t xml:space="preserve">Субсидии на реализацию программ формирования современной городской среды 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</si>
  <si>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</si>
  <si>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Мероприятия по озеленению территории</t>
  </si>
  <si>
    <t>7Ц.4.03.15400</t>
  </si>
  <si>
    <t>Профессиональная подготовка, переподготовка и повышение квалификации</t>
  </si>
  <si>
    <t>Проведение выборов и референдумов</t>
  </si>
  <si>
    <t>Обеспечение проведения выборов и референдумов</t>
  </si>
  <si>
    <t>0107</t>
  </si>
  <si>
    <t>0705</t>
  </si>
  <si>
    <t>60</t>
  </si>
  <si>
    <t>0</t>
  </si>
  <si>
    <t>00000</t>
  </si>
  <si>
    <t>61</t>
  </si>
  <si>
    <t>П</t>
  </si>
  <si>
    <t>11030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</si>
  <si>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</si>
  <si>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</si>
  <si>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Закупка энергетических ресурсов</t>
  </si>
  <si>
    <t>Уплата иных платежей</t>
  </si>
  <si>
    <t>15070</t>
  </si>
  <si>
    <t>71340</t>
  </si>
  <si>
    <t>Ф</t>
  </si>
  <si>
    <t>11020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</si>
  <si>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</si>
  <si>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</si>
  <si>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11040</t>
  </si>
  <si>
    <t>Иные выплаты персоналу государственных (муниципальных) органов, за исключением фонда оплаты труда</t>
  </si>
  <si>
    <t>62</t>
  </si>
  <si>
    <t>Д</t>
  </si>
  <si>
    <t>16271</t>
  </si>
  <si>
    <t>15200</t>
  </si>
  <si>
    <t>15280</t>
  </si>
  <si>
    <t>Пособия, компенсации и иные социальные выплаты гражданам, кроме публичных нормативных обязательств</t>
  </si>
  <si>
    <t>15360</t>
  </si>
  <si>
    <t>17110</t>
  </si>
  <si>
    <t>51180</t>
  </si>
  <si>
    <t>70</t>
  </si>
  <si>
    <t>7Ц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</si>
  <si>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</si>
  <si>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</si>
  <si>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</si>
  <si>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</si>
  <si>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</si>
  <si>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</si>
  <si>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</si>
  <si>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</si>
  <si>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</si>
  <si>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</si>
  <si>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</si>
  <si>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</si>
  <si>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</si>
  <si>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12500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</si>
  <si>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</si>
  <si>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</si>
  <si>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</si>
  <si>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12600</t>
  </si>
  <si>
    <t>15340</t>
  </si>
  <si>
    <t>15630</t>
  </si>
  <si>
    <t>S0360</t>
  </si>
  <si>
    <t>15230</t>
  </si>
  <si>
    <t>16260</t>
  </si>
  <si>
    <t>19285</t>
  </si>
  <si>
    <t>S4200</t>
  </si>
  <si>
    <t>S4310</t>
  </si>
  <si>
    <t>62.Д.01.11070</t>
  </si>
  <si>
    <t>0801/1102</t>
  </si>
  <si>
    <t>получаемые из других бюджетов в 2024 году и плановый период 2025-2026 годов</t>
  </si>
  <si>
    <t>(тысяч рублей)              2024 год</t>
  </si>
  <si>
    <t>(тысяч рублей)       2025 год</t>
  </si>
  <si>
    <t>(тысяч рублей)    2026 год</t>
  </si>
  <si>
    <t>Приложение 3</t>
  </si>
  <si>
    <t>Распределение бюджетных ассигнований на реализацию мероприятий муниципальной программы на 2024 год и плановый период 2025-2026 годов</t>
  </si>
  <si>
    <t>Прогнозируемые поступления доходов в бюджет Пудомягского сельского поселения на 2024 год и плановый период 2025-2026 годов</t>
  </si>
  <si>
    <t>11070</t>
  </si>
  <si>
    <t>Отраслевые проекты</t>
  </si>
  <si>
    <t>7</t>
  </si>
  <si>
    <t>Отраслевой проект "Благоустройство сельских территорий"</t>
  </si>
  <si>
    <t>Отраслевой проект "Развитие и приведение в нормативное состояние автомобильных дорог общего пользования"</t>
  </si>
  <si>
    <t>Отраслевой проект "Благоустройство общественных, дворовых пространств и цифровизация городского хозяйства"</t>
  </si>
  <si>
    <t>Мин</t>
  </si>
  <si>
    <t>00.0.00.00000</t>
  </si>
  <si>
    <t>Проведение местных выборов и референдумов</t>
  </si>
  <si>
    <t>7Ц.7.05.S4200</t>
  </si>
  <si>
    <t>7Ц.7.03.S4310</t>
  </si>
  <si>
    <t>0409/0503/0501</t>
  </si>
  <si>
    <t>2025 г.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</si>
  <si>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2024 год и плановый период 2025-2026 годов</t>
  </si>
  <si>
    <t>2024 г.</t>
  </si>
  <si>
    <t>2.4.2</t>
  </si>
  <si>
    <t>2.4.4</t>
  </si>
  <si>
    <t>2.4.7</t>
  </si>
  <si>
    <t>Премии и гранты</t>
  </si>
  <si>
    <t>3.5.0</t>
  </si>
  <si>
    <t>8.5.3</t>
  </si>
  <si>
    <t>1.2.1</t>
  </si>
  <si>
    <t>1.2.9</t>
  </si>
  <si>
    <t>1.2.2</t>
  </si>
  <si>
    <t>Специальные расходы</t>
  </si>
  <si>
    <t>8.8.0</t>
  </si>
  <si>
    <t>13020</t>
  </si>
  <si>
    <t>5.4.0</t>
  </si>
  <si>
    <t>13030</t>
  </si>
  <si>
    <t>13060</t>
  </si>
  <si>
    <t>13070</t>
  </si>
  <si>
    <t>13150</t>
  </si>
  <si>
    <t>Резервные средства</t>
  </si>
  <si>
    <t>15020</t>
  </si>
  <si>
    <t>8.7.0</t>
  </si>
  <si>
    <t>3.2.1</t>
  </si>
  <si>
    <t>1.1.1</t>
  </si>
  <si>
    <t>1.1.9</t>
  </si>
  <si>
    <t>1.1.2</t>
  </si>
  <si>
    <t>0.0.0</t>
  </si>
  <si>
    <t>от _____._____.2024 №_____</t>
  </si>
  <si>
    <t>Прочие субсидии бюджетам поселений КЦ 1022</t>
  </si>
  <si>
    <t>Прочие субсидии бюджетам поселений КЦ 1055</t>
  </si>
  <si>
    <t>Прочие субсидии бюджетам поселений КЦ 1077</t>
  </si>
  <si>
    <t>Прочие субсидии бюджетам поселений КЦ 1083</t>
  </si>
  <si>
    <t>Прочие субсидии бюджетам поселений КЦ 1044</t>
  </si>
  <si>
    <t>Прочие субсидии бюджетам поселений КЦ 10</t>
  </si>
  <si>
    <t>Субвенции бюджетам сельских поселений на осуществление полномочий в сфере административных правонарушений КЦ 3038</t>
  </si>
  <si>
    <t>Изменения</t>
  </si>
  <si>
    <t>Прочие субсидии бюджетам поселений КЦ 1081</t>
  </si>
  <si>
    <t>Субсидии на капитальный ремонт и ремонт автомобильных дорог общего пользования местного значения, имеющих приоритетный социально-значимый характер (конкурсные) КЦ 1044</t>
  </si>
  <si>
    <t>Субсидии на реализацию программ формирования современной городской среды КЦ 2455550X121310000000</t>
  </si>
  <si>
    <t>611 2 02 20077 10 0000 150</t>
  </si>
  <si>
    <t>Субсидии бюджетам сельских поселений на софинансирование капитальных вложений в объекты муниципальной собственности КЦ 23-000</t>
  </si>
  <si>
    <t xml:space="preserve">Прочие субсидии бюджетам поселений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</si>
  <si>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 КЦ 24-51180-00000-00000</t>
  </si>
  <si>
    <t>611 2 02 20216 10 0000 150</t>
  </si>
  <si>
    <t xml:space="preserve">Доходы в бюджет Пудомягского сельского поселения на 2024 год </t>
  </si>
  <si>
    <t>Доходы бюджета Пудомягского сельского поселения на 2024-2026 гг.</t>
  </si>
  <si>
    <t>Доходы в бюджет Пудомягского сельского поселения на 2024 год и плановый период 2025-2026 годов</t>
  </si>
  <si>
    <t>Бюджет на 2024 год</t>
  </si>
  <si>
    <t>Бюджет на плановый 2025 год</t>
  </si>
  <si>
    <t>Бюджет  на плановый 2026 год</t>
  </si>
  <si>
    <t>611 1 13 02995 10 0000 130</t>
  </si>
  <si>
    <t>Прочие доходы от компенсации затрат бюджетов сельских поселений</t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</si>
  <si>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</si>
  <si>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</si>
  <si>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Субсидии поселениям</t>
  </si>
  <si>
    <t>2026 г.</t>
  </si>
  <si>
    <t>Обеспечение деятельности органов местного самоуправления (Закупка товаров, работ, услуг в сфере информационно-коммуникационных технологий)</t>
  </si>
  <si>
    <t>Обеспечение деятельности органов местного самоуправления (Прочая закупка товаров, работ и услуг)</t>
  </si>
  <si>
    <t>Обеспечение деятельности органов местного самоуправления (Закупка энергетических ресурсов)</t>
  </si>
  <si>
    <t>Обеспечение деятельности органов местного самоуправления (Уплата иных платежей)</t>
  </si>
  <si>
    <t>Диспансеризация работников органов местного самоуправления (Прочая закупка товаров, работ и услуг)</t>
  </si>
  <si>
    <t>Осуществление полномочий в сфере административных правоотношений (Прочая закупка товаров, работ и услуг)</t>
  </si>
  <si>
    <t>Расходы на выплаты муниципальным служащим (Фонд оплаты труда государственных (муниципальных) органов)</t>
  </si>
  <si>
    <t>Расходы на выплаты муниципальным служащим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</si>
  <si>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главе администрации (Фонд оплаты труда государственных (муниципальных) органов)</t>
  </si>
  <si>
    <t>Расходы на выплаты главе администрации (Иные выплаты персоналу государственных (муниципальных) органов, за исключением фонда оплаты труда)</t>
  </si>
  <si>
    <t>Расходы на выплаты главе администрации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</si>
  <si>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(Фонд оплаты труда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</si>
  <si>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</si>
  <si>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Иные межбюджетные трансферты на осуществление части полномочий по исполнению бюджета муниципального образования (Иные 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</si>
  <si>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(Иные 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</si>
  <si>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(Иные межбюджетные трансферты)</t>
  </si>
  <si>
    <t>Проведение местных выборов и референдумов (Прочая закупка товаров, работ и услуг)</t>
  </si>
  <si>
    <t>Проведение местных выборов и референдумов (Специальные расходы)</t>
  </si>
  <si>
    <t>Резервные фонды местных администраций (Резервные средства)</t>
  </si>
  <si>
    <t>Обеспечение деятельности органов местного самоуправления (Премии и гранты)</t>
  </si>
  <si>
    <t>Прочие расходы по содержанию объектов муниципальной собственности (Прочая закупка товаров, работ и услуг)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</si>
  <si>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(Прочая закупка товаров, работ и услуг)</t>
  </si>
  <si>
    <t>Осуществление первичного воинского учета на территориях, где отсутствуют военные комиссариаты (Фонд оплаты труда государственных (муниципальных) органов)</t>
  </si>
  <si>
    <t>Осуществление первичного воинского учета на территориях, где отсутствуют военные комиссариаты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</si>
  <si>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Обеспечение первичных мер пожарной безопасности (Прочая закупка товаров, работ и услуг)</t>
  </si>
  <si>
    <t>Содержание и уборка автомобильных дорог (Прочая закупка товаров, работ и услуг)</t>
  </si>
  <si>
    <t>Ремонт автомобильных дорог общего пользования местного значения (Прочая закупка товаров, работ и услуг)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</si>
  <si>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(Прочая закупка товаров, работ и услуг)</t>
  </si>
  <si>
    <t>Организация и проведение мероприятия по профилактике дорожно-транспортных происшествий (Прочая закупка товаров, работ и услуг)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</si>
  <si>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(Прочая закупка товаров, работ и услуг)</t>
  </si>
  <si>
    <t>Мероприятия по развитию и поддержке малого и среднего предпринимательства (Прочая закупка товаров, работ и услуг)</t>
  </si>
  <si>
    <t>Выполнение комплексных кадастровых работ (Прочая закупка товаров, работ и услуг)</t>
  </si>
  <si>
    <t>Иные межбюджетные трансферты на осуществление части полномочий по некоторым жилищным вопросам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</si>
  <si>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(Прочая закупка товаров, работ и услуг)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</si>
  <si>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(Прочая закупка товаров, работ и услуг)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</si>
  <si>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</si>
  <si>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энергетических ресурсов)</t>
  </si>
  <si>
    <t>Реализация программ формирования современной городской среды</t>
  </si>
  <si>
    <t>7Ц.2.F2.55550</t>
  </si>
  <si>
    <t>Реализация программ формирования современной городской среды (Прочая закупка товаров, работ и услуг)</t>
  </si>
  <si>
    <t>Организация уличного освещения (Прочая закупка товаров, работ и услуг)</t>
  </si>
  <si>
    <t>Организация уличного освещения (Закупка энергетических ресурсов)</t>
  </si>
  <si>
    <t>Организация уличного освещения (Уплата иных платежей)</t>
  </si>
  <si>
    <t>Мероприятия по озеленению территории (Прочая закупка товаров, работ и услуг)</t>
  </si>
  <si>
    <t>Мероприятия в области благоустройства (Прочая закупка товаров, работ и услуг)</t>
  </si>
  <si>
    <t>Создание комфортных благоустроенных территорий общего пользования (Прочая закупка товаров, работ и услуг)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</si>
  <si>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(Прочая закупка товаров, работ и услуг)</t>
  </si>
  <si>
    <t>Реализация комплекса мероприятий по борьбе с борщевиком Сосновского на территориях муниципальных образований Ленинградской области (Прочая закупка товаров, работ и услуг)</t>
  </si>
  <si>
    <t>Реализация мероприятий по благоустройству дворовых территорий муниципальных образований Ленинградской области</t>
  </si>
  <si>
    <t>7Ц.7.06.S4750</t>
  </si>
  <si>
    <t>Реализация мероприятий по благоустройству дворовых территорий муниципальных образований Ленинградской области (Прочая закупка товаров, работ и услуг)</t>
  </si>
  <si>
    <t>Обучение и повышение квалификации работников (Прочая закупка товаров, работ и услуг)</t>
  </si>
  <si>
    <t>Организация и проведение культурно-массовых молодежных мероприятий (Прочая закупка товаров, работ и услуг)</t>
  </si>
  <si>
    <t>Проведение комплексных мер по профилактике безнадзорности и правонарушений несовершеннолетних (Фонд оплаты труда учреждений)</t>
  </si>
  <si>
    <t>Проведение комплексных мер по профилактике безнадзорности и правонарушений несовершеннолетних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</si>
  <si>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(Фонд оплаты труда учреждений)</t>
  </si>
  <si>
    <t>Обеспечение деятельности подведомственных учреждений культуры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</si>
  <si>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(Закупка товаров, работ, услуг в сфере информационно-коммуникационных технологий)</t>
  </si>
  <si>
    <t>Обеспечение деятельности подведомственных учреждений культуры (Прочая закупка товаров, работ и услуг)</t>
  </si>
  <si>
    <t>Обеспечение деятельности подведомственных учреждений культуры (Закупка энергетических ресурсов)</t>
  </si>
  <si>
    <t>4.1.4</t>
  </si>
  <si>
    <t>Обеспечение деятельности муниципальных библиотек (Фонд оплаты труда учреждений)</t>
  </si>
  <si>
    <t>Обеспечение деятельности муниципальных библиотек (Иные выплаты персоналу учреждений, за исключением фонда оплаты труда)</t>
  </si>
  <si>
    <t>Обеспечение деятельности муниципальных библиотек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</si>
  <si>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муниципальных библиотек (Прочая закупка товаров, работ и услуг)</t>
  </si>
  <si>
    <t>Обеспечение деятельности муниципальных библиотек (Закупка энергетических ресурсов)</t>
  </si>
  <si>
    <t>Проведение культурно-массовых мероприятий к праздничным и памятным датам (Прочая закупка товаров, работ и услуг)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</si>
  <si>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(Фонд оплаты труда учреждений)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</si>
  <si>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(Взносы по обязательному социальному страхованию на выплаты по оплате труда работников и иные выплаты работникам учреждений)</t>
  </si>
  <si>
    <t>Доплаты к пенсиям муниципальных служащих (Пособия, компенсации и иные социальные выплаты гражданам, кроме публичных нормативных обязательств)</t>
  </si>
  <si>
    <t>Организация и проведение мероприятий в области физической культуры и спорта (Прочая закупка товаров, работ и услуг)</t>
  </si>
  <si>
    <t>Региональные проекты</t>
  </si>
  <si>
    <t>2</t>
  </si>
  <si>
    <t>F2</t>
  </si>
  <si>
    <t>55550</t>
  </si>
  <si>
    <t>Бюджетные инвестиции в объекты капитального строительства государственной (муниципальной) собственности</t>
  </si>
  <si>
    <t>S4750</t>
  </si>
  <si>
    <t>1.1.</t>
  </si>
  <si>
    <t>2.1.</t>
  </si>
  <si>
    <t>2.2.</t>
  </si>
  <si>
    <t>2.3.</t>
  </si>
  <si>
    <t>2.4.</t>
  </si>
  <si>
    <t>2.5.</t>
  </si>
  <si>
    <t>Региональный проект "Формирование комфортной городской среды"</t>
  </si>
  <si>
    <t>Обеспечение комплексного развития сельских территорий</t>
  </si>
  <si>
    <t>7Ц.7.02.L5760</t>
  </si>
  <si>
    <t>Обеспечение комплексного развития сельских территорий (Бюджетные инвестиции в объекты капитального строительства государственной (муниципальной) собственности)</t>
  </si>
  <si>
    <t>Отраслевой проект "Современный облик сельских территорий"</t>
  </si>
  <si>
    <t>L5760</t>
  </si>
  <si>
    <t>4.</t>
  </si>
  <si>
    <t>от _____._____.2024 №____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</si>
  <si>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</si>
  <si>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</si>
  <si>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7Ц.4.03.12900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</si>
  <si>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</si>
  <si>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</si>
  <si>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119</t>
  </si>
  <si>
    <t>12900</t>
  </si>
  <si>
    <t>Расходы на выплаты персоналу казенных учреждений</t>
  </si>
  <si>
    <t>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</si>
</sst>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_ ;[Red]\-#,##0.00\ "/>
    <numFmt numFmtId="166" formatCode="?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u/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10"/>
      <color theme="1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30" fillId="0" borderId="0"/>
  </cellStyleXfs>
  <cellXfs count="220">
    <xf numFmtId="0" fontId="0" fillId="0" borderId="0" xfId="0"/>
    <xf numFmtId="0" fontId="2" fillId="0" borderId="0" xfId="0" applyFont="1"/>
    <xf numFmtId="0" fontId="7" fillId="2" borderId="2" xfId="1" applyFont="1" applyFill="1" applyBorder="1" applyAlignment="1">
      <alignment horizontal="left" vertical="center" wrapText="1" readingOrder="1"/>
    </xf>
    <xf numFmtId="0" fontId="7" fillId="2" borderId="2" xfId="1" applyFont="1" applyFill="1" applyBorder="1" applyAlignment="1">
      <alignment horizontal="center" vertical="center" wrapText="1" readingOrder="1"/>
    </xf>
    <xf numFmtId="0" fontId="8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0" fontId="13" fillId="0" borderId="0" xfId="0" applyFont="1"/>
    <xf numFmtId="0" fontId="14" fillId="0" borderId="0" xfId="0" applyFont="1"/>
    <xf numFmtId="0" fontId="15" fillId="2" borderId="2" xfId="1" applyFont="1" applyFill="1" applyBorder="1" applyAlignment="1">
      <alignment horizontal="left" vertical="center" wrapText="1" readingOrder="1"/>
    </xf>
    <xf numFmtId="0" fontId="15" fillId="0" borderId="2" xfId="1" applyFont="1" applyBorder="1" applyAlignment="1">
      <alignment horizontal="left" vertical="center" wrapText="1" readingOrder="1"/>
    </xf>
    <xf numFmtId="4" fontId="7" fillId="2" borderId="2" xfId="1" applyNumberFormat="1" applyFont="1" applyFill="1" applyBorder="1" applyAlignment="1">
      <alignment horizontal="center" vertical="center" wrapText="1" readingOrder="1"/>
    </xf>
    <xf numFmtId="0" fontId="15" fillId="2" borderId="2" xfId="1" applyFont="1" applyFill="1" applyBorder="1" applyAlignment="1">
      <alignment horizontal="center" vertical="center" wrapText="1" readingOrder="1"/>
    </xf>
    <xf numFmtId="0" fontId="12" fillId="0" borderId="2" xfId="0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 wrapText="1" readingOrder="1"/>
    </xf>
    <xf numFmtId="0" fontId="12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vertical="center"/>
    </xf>
    <xf numFmtId="0" fontId="15" fillId="3" borderId="2" xfId="1" applyFont="1" applyFill="1" applyBorder="1" applyAlignment="1">
      <alignment horizontal="left" vertical="center" wrapText="1" readingOrder="1"/>
    </xf>
    <xf numFmtId="0" fontId="15" fillId="3" borderId="2" xfId="1" applyFont="1" applyFill="1" applyBorder="1" applyAlignment="1">
      <alignment horizontal="center" vertical="center" wrapText="1" readingOrder="1"/>
    </xf>
    <xf numFmtId="0" fontId="20" fillId="0" borderId="0" xfId="0" applyFont="1"/>
    <xf numFmtId="49" fontId="3" fillId="4" borderId="2" xfId="0" applyNumberFormat="1" applyFont="1" applyFill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1" fillId="0" borderId="0" xfId="0" applyFont="1"/>
    <xf numFmtId="14" fontId="23" fillId="0" borderId="0" xfId="0" applyNumberFormat="1" applyFont="1"/>
    <xf numFmtId="0" fontId="23" fillId="0" borderId="0" xfId="0" applyFont="1"/>
    <xf numFmtId="0" fontId="22" fillId="0" borderId="0" xfId="0" applyFont="1"/>
    <xf numFmtId="49" fontId="3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1" fontId="4" fillId="0" borderId="2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left" vertical="center" wrapText="1"/>
    </xf>
    <xf numFmtId="0" fontId="24" fillId="0" borderId="6" xfId="1" applyFont="1" applyBorder="1" applyAlignment="1">
      <alignment horizontal="left" vertical="center" wrapText="1" readingOrder="1"/>
    </xf>
    <xf numFmtId="0" fontId="24" fillId="0" borderId="7" xfId="1" applyFont="1" applyBorder="1" applyAlignment="1">
      <alignment horizontal="left" vertical="center" wrapText="1" readingOrder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25" fillId="4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right" vertical="center" wrapText="1"/>
    </xf>
    <xf numFmtId="0" fontId="25" fillId="0" borderId="0" xfId="0" applyFont="1"/>
    <xf numFmtId="2" fontId="19" fillId="4" borderId="2" xfId="0" applyNumberFormat="1" applyFont="1" applyFill="1" applyBorder="1" applyAlignment="1">
      <alignment horizontal="center" vertical="center"/>
    </xf>
    <xf numFmtId="2" fontId="19" fillId="4" borderId="2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8" fillId="0" borderId="0" xfId="0" applyFont="1"/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29" fillId="0" borderId="0" xfId="0" applyFont="1"/>
    <xf numFmtId="0" fontId="4" fillId="0" borderId="2" xfId="0" applyFont="1" applyBorder="1" applyAlignment="1">
      <alignment horizontal="center" vertical="center"/>
    </xf>
    <xf numFmtId="165" fontId="0" fillId="0" borderId="0" xfId="0" applyNumberFormat="1"/>
    <xf numFmtId="4" fontId="4" fillId="3" borderId="2" xfId="0" applyNumberFormat="1" applyFont="1" applyFill="1" applyBorder="1" applyAlignment="1">
      <alignment horizontal="left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4" borderId="2" xfId="2" applyNumberFormat="1" applyFont="1" applyFill="1" applyBorder="1" applyAlignment="1">
      <alignment horizontal="center" wrapText="1"/>
    </xf>
    <xf numFmtId="49" fontId="4" fillId="0" borderId="2" xfId="2" applyNumberFormat="1" applyFont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0" fontId="0" fillId="3" borderId="0" xfId="0" applyFill="1"/>
    <xf numFmtId="0" fontId="34" fillId="0" borderId="2" xfId="0" applyFont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2" fillId="0" borderId="2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2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" fontId="15" fillId="0" borderId="2" xfId="1" applyNumberFormat="1" applyFont="1" applyBorder="1" applyAlignment="1">
      <alignment horizontal="center" vertical="center" wrapText="1" readingOrder="1"/>
    </xf>
    <xf numFmtId="4" fontId="12" fillId="3" borderId="2" xfId="0" applyNumberFormat="1" applyFont="1" applyFill="1" applyBorder="1" applyAlignment="1">
      <alignment horizontal="center"/>
    </xf>
    <xf numFmtId="4" fontId="12" fillId="3" borderId="2" xfId="0" applyNumberFormat="1" applyFont="1" applyFill="1" applyBorder="1" applyAlignment="1">
      <alignment horizontal="center" vertical="center"/>
    </xf>
    <xf numFmtId="4" fontId="15" fillId="3" borderId="2" xfId="1" applyNumberFormat="1" applyFont="1" applyFill="1" applyBorder="1" applyAlignment="1">
      <alignment horizontal="center" vertical="center" wrapText="1" readingOrder="1"/>
    </xf>
    <xf numFmtId="4" fontId="0" fillId="0" borderId="0" xfId="0" applyNumberFormat="1" applyAlignment="1">
      <alignment horizontal="center"/>
    </xf>
    <xf numFmtId="4" fontId="4" fillId="3" borderId="2" xfId="0" applyNumberFormat="1" applyFont="1" applyFill="1" applyBorder="1" applyAlignment="1">
      <alignment horizontal="center" vertical="center"/>
    </xf>
    <xf numFmtId="4" fontId="24" fillId="3" borderId="2" xfId="1" applyNumberFormat="1" applyFont="1" applyFill="1" applyBorder="1" applyAlignment="1">
      <alignment horizontal="center" vertical="center" wrapText="1" readingOrder="1"/>
    </xf>
    <xf numFmtId="4" fontId="3" fillId="4" borderId="2" xfId="0" applyNumberFormat="1" applyFont="1" applyFill="1" applyBorder="1" applyAlignment="1">
      <alignment horizontal="center" vertical="center"/>
    </xf>
    <xf numFmtId="4" fontId="25" fillId="0" borderId="0" xfId="0" applyNumberFormat="1" applyFont="1" applyAlignment="1">
      <alignment horizontal="center"/>
    </xf>
    <xf numFmtId="4" fontId="25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0" borderId="2" xfId="1" applyFont="1" applyBorder="1" applyAlignment="1">
      <alignment horizontal="left" vertical="center" wrapText="1" readingOrder="1"/>
    </xf>
    <xf numFmtId="0" fontId="7" fillId="0" borderId="2" xfId="1" applyFont="1" applyBorder="1" applyAlignment="1">
      <alignment horizontal="center" vertical="center" wrapText="1" readingOrder="1"/>
    </xf>
    <xf numFmtId="4" fontId="7" fillId="3" borderId="2" xfId="1" applyNumberFormat="1" applyFont="1" applyFill="1" applyBorder="1" applyAlignment="1">
      <alignment horizontal="center" vertical="center" wrapText="1" readingOrder="1"/>
    </xf>
    <xf numFmtId="0" fontId="7" fillId="3" borderId="2" xfId="1" applyFont="1" applyFill="1" applyBorder="1" applyAlignment="1">
      <alignment horizontal="center" vertical="center" wrapText="1" readingOrder="1"/>
    </xf>
    <xf numFmtId="4" fontId="7" fillId="0" borderId="2" xfId="1" applyNumberFormat="1" applyFont="1" applyBorder="1" applyAlignment="1">
      <alignment horizontal="center" vertical="center" wrapText="1" readingOrder="1"/>
    </xf>
    <xf numFmtId="4" fontId="16" fillId="2" borderId="2" xfId="0" applyNumberFormat="1" applyFont="1" applyFill="1" applyBorder="1" applyAlignment="1">
      <alignment horizontal="center"/>
    </xf>
    <xf numFmtId="4" fontId="16" fillId="2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justify" wrapText="1"/>
    </xf>
    <xf numFmtId="49" fontId="3" fillId="0" borderId="2" xfId="0" applyNumberFormat="1" applyFont="1" applyBorder="1" applyAlignment="1">
      <alignment horizontal="center" vertical="justify" wrapText="1"/>
    </xf>
    <xf numFmtId="49" fontId="4" fillId="0" borderId="2" xfId="0" applyNumberFormat="1" applyFont="1" applyBorder="1" applyAlignment="1">
      <alignment horizontal="center" vertical="justify" wrapText="1"/>
    </xf>
    <xf numFmtId="0" fontId="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wrapText="1"/>
    </xf>
    <xf numFmtId="4" fontId="3" fillId="0" borderId="2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4" borderId="2" xfId="0" applyFont="1" applyFill="1" applyBorder="1" applyAlignment="1">
      <alignment horizontal="center" wrapText="1"/>
    </xf>
    <xf numFmtId="4" fontId="3" fillId="4" borderId="2" xfId="0" applyNumberFormat="1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center" wrapText="1"/>
    </xf>
    <xf numFmtId="4" fontId="3" fillId="4" borderId="2" xfId="2" applyNumberFormat="1" applyFont="1" applyFill="1" applyBorder="1" applyAlignment="1">
      <alignment horizontal="center" wrapText="1"/>
    </xf>
    <xf numFmtId="0" fontId="4" fillId="0" borderId="2" xfId="2" applyFont="1" applyBorder="1" applyAlignment="1">
      <alignment horizontal="left" vertical="center" wrapText="1"/>
    </xf>
    <xf numFmtId="4" fontId="4" fillId="0" borderId="2" xfId="2" applyNumberFormat="1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4" fontId="36" fillId="3" borderId="5" xfId="0" applyNumberFormat="1" applyFont="1" applyFill="1" applyBorder="1" applyAlignment="1">
      <alignment horizontal="center" vertical="center" wrapText="1"/>
    </xf>
    <xf numFmtId="0" fontId="33" fillId="3" borderId="0" xfId="0" applyFont="1" applyFill="1" applyAlignment="1">
      <alignment horizontal="right" vertical="center"/>
    </xf>
    <xf numFmtId="0" fontId="0" fillId="3" borderId="0" xfId="0" applyFill="1" applyAlignment="1">
      <alignment horizontal="center"/>
    </xf>
    <xf numFmtId="0" fontId="35" fillId="3" borderId="0" xfId="0" applyFont="1" applyFill="1" applyAlignment="1">
      <alignment wrapText="1"/>
    </xf>
    <xf numFmtId="4" fontId="0" fillId="3" borderId="0" xfId="0" applyNumberFormat="1" applyFill="1" applyAlignment="1">
      <alignment horizontal="center"/>
    </xf>
    <xf numFmtId="3" fontId="15" fillId="0" borderId="2" xfId="1" applyNumberFormat="1" applyFont="1" applyBorder="1" applyAlignment="1">
      <alignment horizontal="left" vertical="center" wrapText="1" readingOrder="1"/>
    </xf>
    <xf numFmtId="2" fontId="16" fillId="2" borderId="2" xfId="0" applyNumberFormat="1" applyFont="1" applyFill="1" applyBorder="1" applyAlignment="1">
      <alignment horizontal="center" vertical="center"/>
    </xf>
    <xf numFmtId="2" fontId="15" fillId="0" borderId="2" xfId="1" applyNumberFormat="1" applyFont="1" applyBorder="1" applyAlignment="1">
      <alignment horizontal="center" vertical="center" wrapText="1" readingOrder="1"/>
    </xf>
    <xf numFmtId="4" fontId="7" fillId="5" borderId="2" xfId="1" applyNumberFormat="1" applyFont="1" applyFill="1" applyBorder="1" applyAlignment="1">
      <alignment horizontal="center" vertical="center" wrapText="1" readingOrder="1"/>
    </xf>
    <xf numFmtId="165" fontId="0" fillId="0" borderId="0" xfId="0" applyNumberFormat="1" applyAlignment="1">
      <alignment horizontal="center"/>
    </xf>
    <xf numFmtId="49" fontId="37" fillId="0" borderId="2" xfId="0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justify" vertical="center"/>
    </xf>
    <xf numFmtId="0" fontId="37" fillId="0" borderId="2" xfId="0" applyFont="1" applyBorder="1" applyAlignment="1">
      <alignment horizontal="center" vertical="center" wrapText="1"/>
    </xf>
    <xf numFmtId="4" fontId="37" fillId="0" borderId="2" xfId="0" applyNumberFormat="1" applyFont="1" applyBorder="1" applyAlignment="1">
      <alignment horizontal="right" vertical="center" wrapText="1"/>
    </xf>
    <xf numFmtId="4" fontId="39" fillId="0" borderId="2" xfId="0" applyNumberFormat="1" applyFont="1" applyBorder="1" applyAlignment="1">
      <alignment horizontal="right" vertical="center" wrapText="1"/>
    </xf>
    <xf numFmtId="0" fontId="36" fillId="0" borderId="2" xfId="0" applyFont="1" applyBorder="1" applyAlignment="1">
      <alignment horizontal="justify" vertical="center"/>
    </xf>
    <xf numFmtId="49" fontId="36" fillId="0" borderId="2" xfId="0" applyNumberFormat="1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right" vertical="center" wrapText="1"/>
    </xf>
    <xf numFmtId="4" fontId="38" fillId="0" borderId="2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41" fillId="0" borderId="2" xfId="0" applyFont="1" applyBorder="1" applyAlignment="1">
      <alignment vertical="center" wrapText="1"/>
    </xf>
    <xf numFmtId="0" fontId="41" fillId="0" borderId="2" xfId="0" applyFont="1" applyBorder="1" applyAlignment="1">
      <alignment vertical="center"/>
    </xf>
    <xf numFmtId="0" fontId="40" fillId="0" borderId="2" xfId="0" applyFont="1" applyBorder="1" applyAlignment="1">
      <alignment vertical="center" wrapText="1"/>
    </xf>
    <xf numFmtId="0" fontId="40" fillId="0" borderId="2" xfId="0" applyFont="1" applyBorder="1" applyAlignment="1">
      <alignment vertical="center"/>
    </xf>
    <xf numFmtId="4" fontId="40" fillId="3" borderId="2" xfId="0" applyNumberFormat="1" applyFont="1" applyFill="1" applyBorder="1" applyAlignment="1">
      <alignment vertical="center"/>
    </xf>
    <xf numFmtId="4" fontId="40" fillId="0" borderId="2" xfId="0" applyNumberFormat="1" applyFont="1" applyBorder="1" applyAlignment="1">
      <alignment vertical="center"/>
    </xf>
    <xf numFmtId="0" fontId="42" fillId="0" borderId="2" xfId="0" applyFont="1" applyBorder="1" applyAlignment="1">
      <alignment vertical="center" wrapText="1"/>
    </xf>
    <xf numFmtId="0" fontId="42" fillId="0" borderId="2" xfId="0" applyFont="1" applyBorder="1" applyAlignment="1">
      <alignment vertical="center"/>
    </xf>
    <xf numFmtId="4" fontId="42" fillId="0" borderId="2" xfId="0" applyNumberFormat="1" applyFont="1" applyBorder="1" applyAlignment="1">
      <alignment vertical="center"/>
    </xf>
    <xf numFmtId="0" fontId="43" fillId="0" borderId="2" xfId="0" applyFont="1" applyBorder="1" applyAlignment="1">
      <alignment vertical="center" wrapText="1"/>
    </xf>
    <xf numFmtId="0" fontId="43" fillId="0" borderId="2" xfId="0" applyFont="1" applyBorder="1" applyAlignment="1">
      <alignment vertical="center"/>
    </xf>
    <xf numFmtId="4" fontId="43" fillId="0" borderId="2" xfId="0" applyNumberFormat="1" applyFont="1" applyBorder="1" applyAlignment="1">
      <alignment vertical="center"/>
    </xf>
    <xf numFmtId="166" fontId="42" fillId="0" borderId="2" xfId="0" applyNumberFormat="1" applyFont="1" applyBorder="1" applyAlignment="1">
      <alignment vertical="center" wrapText="1"/>
    </xf>
    <xf numFmtId="166" fontId="43" fillId="0" borderId="2" xfId="0" applyNumberFormat="1" applyFont="1" applyBorder="1" applyAlignment="1">
      <alignment vertical="center" wrapText="1"/>
    </xf>
    <xf numFmtId="4" fontId="37" fillId="3" borderId="2" xfId="0" applyNumberFormat="1" applyFont="1" applyFill="1" applyBorder="1" applyAlignment="1">
      <alignment horizontal="right" vertical="center" wrapText="1"/>
    </xf>
    <xf numFmtId="0" fontId="44" fillId="0" borderId="2" xfId="0" applyFont="1" applyBorder="1" applyAlignment="1">
      <alignment horizontal="justify" vertical="center"/>
    </xf>
    <xf numFmtId="49" fontId="44" fillId="0" borderId="2" xfId="0" applyNumberFormat="1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1" fillId="3" borderId="2" xfId="0" applyFont="1" applyFill="1" applyBorder="1" applyAlignment="1">
      <alignment vertical="center"/>
    </xf>
    <xf numFmtId="4" fontId="42" fillId="3" borderId="2" xfId="0" applyNumberFormat="1" applyFont="1" applyFill="1" applyBorder="1" applyAlignment="1">
      <alignment vertical="center"/>
    </xf>
    <xf numFmtId="4" fontId="43" fillId="3" borderId="2" xfId="0" applyNumberFormat="1" applyFont="1" applyFill="1" applyBorder="1" applyAlignment="1">
      <alignment vertical="center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vertical="center"/>
    </xf>
    <xf numFmtId="4" fontId="36" fillId="3" borderId="2" xfId="0" applyNumberFormat="1" applyFont="1" applyFill="1" applyBorder="1" applyAlignment="1">
      <alignment vertical="center"/>
    </xf>
    <xf numFmtId="0" fontId="1" fillId="3" borderId="0" xfId="0" applyFont="1" applyFill="1"/>
    <xf numFmtId="0" fontId="17" fillId="0" borderId="2" xfId="0" applyFont="1" applyBorder="1" applyAlignment="1">
      <alignment vertical="center" wrapText="1"/>
    </xf>
    <xf numFmtId="49" fontId="36" fillId="0" borderId="2" xfId="0" applyNumberFormat="1" applyFont="1" applyBorder="1" applyAlignment="1">
      <alignment vertical="center"/>
    </xf>
    <xf numFmtId="0" fontId="37" fillId="0" borderId="2" xfId="0" applyFont="1" applyBorder="1" applyAlignment="1">
      <alignment vertical="center"/>
    </xf>
    <xf numFmtId="0" fontId="17" fillId="0" borderId="2" xfId="0" applyFont="1" applyBorder="1" applyAlignment="1">
      <alignment horizontal="left" vertical="center"/>
    </xf>
    <xf numFmtId="49" fontId="17" fillId="0" borderId="2" xfId="0" applyNumberFormat="1" applyFont="1" applyBorder="1" applyAlignment="1">
      <alignment horizontal="left" vertical="center"/>
    </xf>
    <xf numFmtId="49" fontId="43" fillId="0" borderId="2" xfId="0" applyNumberFormat="1" applyFont="1" applyBorder="1" applyAlignment="1">
      <alignment vertical="center"/>
    </xf>
    <xf numFmtId="4" fontId="17" fillId="3" borderId="2" xfId="0" applyNumberFormat="1" applyFont="1" applyFill="1" applyBorder="1" applyAlignment="1">
      <alignment horizontal="right" vertical="center"/>
    </xf>
    <xf numFmtId="0" fontId="45" fillId="0" borderId="2" xfId="0" applyFont="1" applyBorder="1" applyAlignment="1">
      <alignment horizontal="left" vertical="center"/>
    </xf>
    <xf numFmtId="0" fontId="46" fillId="0" borderId="2" xfId="0" applyFont="1" applyBorder="1" applyAlignment="1">
      <alignment horizontal="left" vertical="center"/>
    </xf>
    <xf numFmtId="0" fontId="46" fillId="0" borderId="2" xfId="0" applyFont="1" applyBorder="1" applyAlignment="1">
      <alignment vertical="center" wrapText="1"/>
    </xf>
    <xf numFmtId="49" fontId="46" fillId="0" borderId="2" xfId="0" applyNumberFormat="1" applyFont="1" applyBorder="1" applyAlignment="1">
      <alignment vertical="center"/>
    </xf>
    <xf numFmtId="4" fontId="46" fillId="3" borderId="2" xfId="0" applyNumberFormat="1" applyFont="1" applyFill="1" applyBorder="1" applyAlignment="1">
      <alignment vertical="center"/>
    </xf>
    <xf numFmtId="4" fontId="46" fillId="0" borderId="2" xfId="0" applyNumberFormat="1" applyFont="1" applyBorder="1" applyAlignment="1">
      <alignment vertical="center"/>
    </xf>
    <xf numFmtId="4" fontId="36" fillId="3" borderId="2" xfId="0" applyNumberFormat="1" applyFont="1" applyFill="1" applyBorder="1" applyAlignment="1">
      <alignment horizontal="right" vertical="center" wrapText="1"/>
    </xf>
    <xf numFmtId="4" fontId="38" fillId="3" borderId="2" xfId="0" applyNumberFormat="1" applyFont="1" applyFill="1" applyBorder="1" applyAlignment="1">
      <alignment horizontal="right" vertical="center" wrapText="1"/>
    </xf>
    <xf numFmtId="4" fontId="44" fillId="3" borderId="2" xfId="0" applyNumberFormat="1" applyFont="1" applyFill="1" applyBorder="1" applyAlignment="1">
      <alignment horizontal="right" vertical="center" wrapText="1"/>
    </xf>
    <xf numFmtId="0" fontId="45" fillId="0" borderId="2" xfId="0" applyFont="1" applyBorder="1" applyAlignment="1">
      <alignment horizontal="justify" vertical="center"/>
    </xf>
    <xf numFmtId="49" fontId="45" fillId="0" borderId="2" xfId="0" applyNumberFormat="1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 wrapText="1"/>
    </xf>
    <xf numFmtId="4" fontId="45" fillId="3" borderId="2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2" fontId="19" fillId="4" borderId="3" xfId="0" applyNumberFormat="1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2" fontId="19" fillId="4" borderId="2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2" fontId="17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vertical="center"/>
    </xf>
    <xf numFmtId="2" fontId="17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horizontal="right"/>
    </xf>
    <xf numFmtId="0" fontId="1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2" fillId="3" borderId="0" xfId="0" applyFont="1" applyFill="1" applyAlignment="1">
      <alignment horizontal="right"/>
    </xf>
    <xf numFmtId="0" fontId="17" fillId="3" borderId="1" xfId="0" applyFont="1" applyFill="1" applyBorder="1" applyAlignment="1">
      <alignment horizontal="center" vertical="center" wrapText="1"/>
    </xf>
    <xf numFmtId="166" fontId="40" fillId="3" borderId="2" xfId="0" applyNumberFormat="1" applyFont="1" applyFill="1" applyBorder="1" applyAlignment="1">
      <alignment horizontal="center" vertical="center" wrapText="1"/>
    </xf>
    <xf numFmtId="166" fontId="40" fillId="3" borderId="2" xfId="0" applyNumberFormat="1" applyFont="1" applyFill="1" applyBorder="1" applyAlignment="1">
      <alignment vertical="center" wrapText="1"/>
    </xf>
    <xf numFmtId="166" fontId="40" fillId="0" borderId="2" xfId="0" applyNumberFormat="1" applyFont="1" applyBorder="1" applyAlignment="1">
      <alignment horizontal="center" vertical="center" wrapText="1"/>
    </xf>
    <xf numFmtId="0" fontId="4" fillId="3" borderId="0" xfId="0" applyFont="1" applyFill="1" applyAlignment="1">
      <alignment horizontal="right"/>
    </xf>
    <xf numFmtId="0" fontId="31" fillId="3" borderId="0" xfId="0" applyFont="1" applyFill="1" applyAlignment="1">
      <alignment horizontal="center" wrapText="1"/>
    </xf>
    <xf numFmtId="49" fontId="40" fillId="0" borderId="2" xfId="0" applyNumberFormat="1" applyFont="1" applyBorder="1" applyAlignment="1">
      <alignment horizontal="center" vertical="center" wrapText="1"/>
    </xf>
    <xf numFmtId="49" fontId="40" fillId="0" borderId="8" xfId="0" applyNumberFormat="1" applyFont="1" applyBorder="1" applyAlignment="1">
      <alignment horizontal="center" vertical="center" wrapText="1"/>
    </xf>
    <xf numFmtId="49" fontId="40" fillId="0" borderId="10" xfId="0" applyNumberFormat="1" applyFont="1" applyBorder="1" applyAlignment="1">
      <alignment horizontal="center" vertical="center" wrapText="1"/>
    </xf>
    <xf numFmtId="49" fontId="40" fillId="0" borderId="12" xfId="0" applyNumberFormat="1" applyFont="1" applyBorder="1" applyAlignment="1">
      <alignment horizontal="center" vertical="center" wrapText="1"/>
    </xf>
    <xf numFmtId="49" fontId="40" fillId="0" borderId="13" xfId="0" applyNumberFormat="1" applyFont="1" applyBorder="1" applyAlignment="1">
      <alignment horizontal="center" vertical="center" wrapText="1"/>
    </xf>
    <xf numFmtId="49" fontId="40" fillId="0" borderId="9" xfId="0" applyNumberFormat="1" applyFont="1" applyBorder="1" applyAlignment="1">
      <alignment horizontal="center" vertical="center" wrapText="1"/>
    </xf>
    <xf numFmtId="49" fontId="40" fillId="0" borderId="11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2" fillId="0" borderId="0" xfId="0" applyFont="1" applyAlignment="1">
      <alignment horizontal="right"/>
    </xf>
  </cellXfs>
  <cellStyles count="3">
    <cellStyle name="Normal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opLeftCell="A39" workbookViewId="0">
      <selection activeCell="E15" sqref="E15"/>
    </sheetView>
  </sheetViews>
  <sheetFormatPr defaultRowHeight="15" x14ac:dyDescent="0.25"/>
  <cols>
    <col min="1" max="1" width="21.85546875" style="8" customWidth="1"/>
    <col min="2" max="2" width="29.140625" customWidth="1"/>
    <col min="3" max="3" width="12.7109375" style="78" customWidth="1"/>
    <col min="4" max="4" width="11.28515625" style="6" customWidth="1"/>
    <col min="5" max="5" width="14.5703125" style="78" customWidth="1"/>
    <col min="7" max="7" width="12.85546875" bestFit="1" customWidth="1"/>
  </cols>
  <sheetData>
    <row r="1" spans="1:5" x14ac:dyDescent="0.25">
      <c r="A1" s="7"/>
      <c r="B1" s="1"/>
      <c r="C1" s="103"/>
      <c r="D1" s="185" t="s">
        <v>0</v>
      </c>
      <c r="E1" s="185"/>
    </row>
    <row r="2" spans="1:5" x14ac:dyDescent="0.25">
      <c r="A2" s="7"/>
      <c r="B2" s="1"/>
      <c r="C2" s="103"/>
      <c r="D2" s="185" t="s">
        <v>1</v>
      </c>
      <c r="E2" s="185"/>
    </row>
    <row r="3" spans="1:5" x14ac:dyDescent="0.25">
      <c r="A3" s="7"/>
      <c r="B3" s="1"/>
      <c r="C3" s="185" t="s">
        <v>2</v>
      </c>
      <c r="D3" s="185"/>
      <c r="E3" s="185"/>
    </row>
    <row r="4" spans="1:5" x14ac:dyDescent="0.25">
      <c r="B4" s="1"/>
      <c r="C4" s="185" t="s">
        <v>401</v>
      </c>
      <c r="D4" s="185"/>
      <c r="E4" s="185"/>
    </row>
    <row r="5" spans="1:5" ht="25.5" customHeight="1" x14ac:dyDescent="0.25">
      <c r="A5" s="184" t="s">
        <v>418</v>
      </c>
      <c r="B5" s="184"/>
      <c r="C5" s="184"/>
      <c r="D5" s="184"/>
      <c r="E5" s="184"/>
    </row>
    <row r="6" spans="1:5" ht="63" x14ac:dyDescent="0.25">
      <c r="A6" s="3" t="s">
        <v>3</v>
      </c>
      <c r="B6" s="3" t="s">
        <v>4</v>
      </c>
      <c r="C6" s="11" t="s">
        <v>61</v>
      </c>
      <c r="D6" s="3" t="s">
        <v>409</v>
      </c>
      <c r="E6" s="11" t="s">
        <v>61</v>
      </c>
    </row>
    <row r="7" spans="1:5" ht="21" x14ac:dyDescent="0.25">
      <c r="A7" s="2"/>
      <c r="B7" s="3" t="s">
        <v>5</v>
      </c>
      <c r="C7" s="11">
        <v>41946.780999999995</v>
      </c>
      <c r="D7" s="11">
        <f>D8+D23</f>
        <v>1704.7380900000001</v>
      </c>
      <c r="E7" s="11">
        <f>+E8+E23</f>
        <v>43651.519089999994</v>
      </c>
    </row>
    <row r="8" spans="1:5" x14ac:dyDescent="0.25">
      <c r="A8" s="2"/>
      <c r="B8" s="3" t="s">
        <v>6</v>
      </c>
      <c r="C8" s="11">
        <v>40053.699999999997</v>
      </c>
      <c r="D8" s="11">
        <f>D9+D11+D14+D16+D18</f>
        <v>1704.7380900000001</v>
      </c>
      <c r="E8" s="11">
        <f>+E9+E11+E14+E16+E18</f>
        <v>41758.438089999996</v>
      </c>
    </row>
    <row r="9" spans="1:5" ht="27" customHeight="1" x14ac:dyDescent="0.25">
      <c r="A9" s="2" t="s">
        <v>7</v>
      </c>
      <c r="B9" s="3" t="s">
        <v>8</v>
      </c>
      <c r="C9" s="11">
        <v>5222.8999999999996</v>
      </c>
      <c r="D9" s="11">
        <f>D10</f>
        <v>0</v>
      </c>
      <c r="E9" s="11">
        <f>SUM(E10:E10)</f>
        <v>5222.8999999999996</v>
      </c>
    </row>
    <row r="10" spans="1:5" ht="90" x14ac:dyDescent="0.25">
      <c r="A10" s="10" t="s">
        <v>9</v>
      </c>
      <c r="B10" s="10" t="s">
        <v>10</v>
      </c>
      <c r="C10" s="73">
        <v>5222.8999999999996</v>
      </c>
      <c r="D10" s="13"/>
      <c r="E10" s="73">
        <v>5222.8999999999996</v>
      </c>
    </row>
    <row r="11" spans="1:5" ht="31.5" x14ac:dyDescent="0.25">
      <c r="A11" s="2" t="s">
        <v>11</v>
      </c>
      <c r="B11" s="3" t="s">
        <v>12</v>
      </c>
      <c r="C11" s="11">
        <v>5145</v>
      </c>
      <c r="D11" s="11">
        <f>D12+D13</f>
        <v>0</v>
      </c>
      <c r="E11" s="11">
        <f>SUM(E12:E13)</f>
        <v>5145</v>
      </c>
    </row>
    <row r="12" spans="1:5" ht="78.75" x14ac:dyDescent="0.25">
      <c r="A12" s="10" t="s">
        <v>13</v>
      </c>
      <c r="B12" s="10" t="s">
        <v>14</v>
      </c>
      <c r="C12" s="74">
        <v>2500</v>
      </c>
      <c r="D12" s="14"/>
      <c r="E12" s="74">
        <v>2500</v>
      </c>
    </row>
    <row r="13" spans="1:5" ht="90" x14ac:dyDescent="0.25">
      <c r="A13" s="10" t="s">
        <v>15</v>
      </c>
      <c r="B13" s="10" t="s">
        <v>16</v>
      </c>
      <c r="C13" s="74">
        <v>2645</v>
      </c>
      <c r="D13" s="14"/>
      <c r="E13" s="74">
        <v>2645</v>
      </c>
    </row>
    <row r="14" spans="1:5" ht="21" x14ac:dyDescent="0.25">
      <c r="A14" s="2" t="s">
        <v>17</v>
      </c>
      <c r="B14" s="3" t="s">
        <v>18</v>
      </c>
      <c r="C14" s="11">
        <v>286.8</v>
      </c>
      <c r="D14" s="11">
        <f>D15</f>
        <v>1704.7380900000001</v>
      </c>
      <c r="E14" s="11">
        <f>+E15</f>
        <v>1991.53809</v>
      </c>
    </row>
    <row r="15" spans="1:5" x14ac:dyDescent="0.25">
      <c r="A15" s="10" t="s">
        <v>19</v>
      </c>
      <c r="B15" s="10" t="s">
        <v>18</v>
      </c>
      <c r="C15" s="75">
        <v>286.8</v>
      </c>
      <c r="D15" s="75">
        <v>1704.7380900000001</v>
      </c>
      <c r="E15" s="75">
        <f>C15+D15</f>
        <v>1991.53809</v>
      </c>
    </row>
    <row r="16" spans="1:5" x14ac:dyDescent="0.25">
      <c r="A16" s="2" t="s">
        <v>20</v>
      </c>
      <c r="B16" s="3" t="s">
        <v>21</v>
      </c>
      <c r="C16" s="11">
        <v>4449</v>
      </c>
      <c r="D16" s="11">
        <f>D17</f>
        <v>0</v>
      </c>
      <c r="E16" s="11">
        <f>+E17</f>
        <v>4449</v>
      </c>
    </row>
    <row r="17" spans="1:5" ht="56.25" x14ac:dyDescent="0.25">
      <c r="A17" s="10" t="s">
        <v>22</v>
      </c>
      <c r="B17" s="10" t="s">
        <v>23</v>
      </c>
      <c r="C17" s="73">
        <v>4449</v>
      </c>
      <c r="D17" s="13"/>
      <c r="E17" s="73">
        <v>4449</v>
      </c>
    </row>
    <row r="18" spans="1:5" x14ac:dyDescent="0.25">
      <c r="A18" s="2" t="s">
        <v>24</v>
      </c>
      <c r="B18" s="3" t="s">
        <v>25</v>
      </c>
      <c r="C18" s="11">
        <v>24950</v>
      </c>
      <c r="D18" s="3"/>
      <c r="E18" s="11">
        <f>+E19+E21</f>
        <v>24950</v>
      </c>
    </row>
    <row r="19" spans="1:5" x14ac:dyDescent="0.25">
      <c r="A19" s="9" t="s">
        <v>26</v>
      </c>
      <c r="B19" s="9" t="s">
        <v>27</v>
      </c>
      <c r="C19" s="11">
        <v>14254</v>
      </c>
      <c r="D19" s="3"/>
      <c r="E19" s="11">
        <f>+E20</f>
        <v>14254</v>
      </c>
    </row>
    <row r="20" spans="1:5" ht="45" x14ac:dyDescent="0.25">
      <c r="A20" s="10" t="s">
        <v>28</v>
      </c>
      <c r="B20" s="10" t="s">
        <v>29</v>
      </c>
      <c r="C20" s="76">
        <v>14254</v>
      </c>
      <c r="D20" s="16"/>
      <c r="E20" s="76">
        <v>14254</v>
      </c>
    </row>
    <row r="21" spans="1:5" x14ac:dyDescent="0.25">
      <c r="A21" s="9" t="s">
        <v>30</v>
      </c>
      <c r="B21" s="9" t="s">
        <v>31</v>
      </c>
      <c r="C21" s="11">
        <v>10696</v>
      </c>
      <c r="D21" s="3"/>
      <c r="E21" s="11">
        <f>+E22</f>
        <v>10696</v>
      </c>
    </row>
    <row r="22" spans="1:5" ht="45" x14ac:dyDescent="0.25">
      <c r="A22" s="10" t="s">
        <v>32</v>
      </c>
      <c r="B22" s="10" t="s">
        <v>33</v>
      </c>
      <c r="C22" s="76">
        <v>10696</v>
      </c>
      <c r="D22" s="16"/>
      <c r="E22" s="76">
        <v>10696</v>
      </c>
    </row>
    <row r="23" spans="1:5" x14ac:dyDescent="0.25">
      <c r="A23" s="9"/>
      <c r="B23" s="3" t="s">
        <v>34</v>
      </c>
      <c r="C23" s="11">
        <v>1893.0810000000001</v>
      </c>
      <c r="D23" s="3">
        <f>D24</f>
        <v>0</v>
      </c>
      <c r="E23" s="11">
        <f>+E24</f>
        <v>1893.0810000000001</v>
      </c>
    </row>
    <row r="24" spans="1:5" ht="52.5" x14ac:dyDescent="0.25">
      <c r="A24" s="2" t="s">
        <v>35</v>
      </c>
      <c r="B24" s="3" t="s">
        <v>36</v>
      </c>
      <c r="C24" s="11">
        <v>1893.0810000000001</v>
      </c>
      <c r="D24" s="3">
        <f>SUM(D25:D28)</f>
        <v>0</v>
      </c>
      <c r="E24" s="11">
        <f>C24+D24</f>
        <v>1893.0810000000001</v>
      </c>
    </row>
    <row r="25" spans="1:5" ht="78.75" x14ac:dyDescent="0.25">
      <c r="A25" s="17" t="s">
        <v>37</v>
      </c>
      <c r="B25" s="17" t="s">
        <v>38</v>
      </c>
      <c r="C25" s="77">
        <v>134.06299999999999</v>
      </c>
      <c r="D25" s="18"/>
      <c r="E25" s="77">
        <v>134.06299999999999</v>
      </c>
    </row>
    <row r="26" spans="1:5" ht="90" x14ac:dyDescent="0.25">
      <c r="A26" s="10" t="s">
        <v>39</v>
      </c>
      <c r="B26" s="10" t="s">
        <v>40</v>
      </c>
      <c r="C26" s="77">
        <v>1000</v>
      </c>
      <c r="D26" s="18"/>
      <c r="E26" s="77">
        <v>1000</v>
      </c>
    </row>
    <row r="27" spans="1:5" ht="22.5" x14ac:dyDescent="0.25">
      <c r="A27" s="10" t="s">
        <v>424</v>
      </c>
      <c r="B27" s="10" t="s">
        <v>425</v>
      </c>
      <c r="C27" s="77">
        <v>2.21</v>
      </c>
      <c r="D27" s="77"/>
      <c r="E27" s="77">
        <f>C27+D27</f>
        <v>2.21</v>
      </c>
    </row>
    <row r="28" spans="1:5" ht="67.5" x14ac:dyDescent="0.25">
      <c r="A28" s="10" t="s">
        <v>426</v>
      </c>
      <c r="B28" s="10" t="s">
        <v>427</v>
      </c>
      <c r="C28" s="77">
        <v>756.80799999999999</v>
      </c>
      <c r="D28" s="77"/>
      <c r="E28" s="77">
        <f>C28+D28</f>
        <v>756.80799999999999</v>
      </c>
    </row>
    <row r="29" spans="1:5" ht="21" x14ac:dyDescent="0.25">
      <c r="A29" s="2" t="s">
        <v>41</v>
      </c>
      <c r="B29" s="3" t="s">
        <v>42</v>
      </c>
      <c r="C29" s="11">
        <v>73004.425569999992</v>
      </c>
      <c r="D29" s="11">
        <f>D30</f>
        <v>0</v>
      </c>
      <c r="E29" s="11">
        <f>+E30</f>
        <v>73004.425569999992</v>
      </c>
    </row>
    <row r="30" spans="1:5" s="4" customFormat="1" ht="52.5" x14ac:dyDescent="0.2">
      <c r="A30" s="2" t="s">
        <v>43</v>
      </c>
      <c r="B30" s="3" t="s">
        <v>44</v>
      </c>
      <c r="C30" s="11">
        <v>73004.425569999992</v>
      </c>
      <c r="D30" s="11">
        <f>D32+D42+D45</f>
        <v>0</v>
      </c>
      <c r="E30" s="11">
        <f>C30+D30</f>
        <v>73004.425569999992</v>
      </c>
    </row>
    <row r="31" spans="1:5" s="4" customFormat="1" ht="31.5" x14ac:dyDescent="0.2">
      <c r="A31" s="85" t="s">
        <v>174</v>
      </c>
      <c r="B31" s="86" t="s">
        <v>45</v>
      </c>
      <c r="C31" s="87">
        <v>23042.199999999997</v>
      </c>
      <c r="D31" s="87"/>
      <c r="E31" s="87">
        <f>C31+D31</f>
        <v>23042.199999999997</v>
      </c>
    </row>
    <row r="32" spans="1:5" s="4" customFormat="1" ht="31.5" x14ac:dyDescent="0.2">
      <c r="A32" s="85" t="s">
        <v>46</v>
      </c>
      <c r="B32" s="86" t="s">
        <v>47</v>
      </c>
      <c r="C32" s="89">
        <v>44142.305569999997</v>
      </c>
      <c r="D32" s="89">
        <f>SUM(D33:D41)</f>
        <v>0</v>
      </c>
      <c r="E32" s="89">
        <f>C32+D32</f>
        <v>44142.305569999997</v>
      </c>
    </row>
    <row r="33" spans="1:7" ht="22.5" x14ac:dyDescent="0.25">
      <c r="A33" s="10" t="s">
        <v>48</v>
      </c>
      <c r="B33" s="10" t="s">
        <v>402</v>
      </c>
      <c r="C33" s="74">
        <v>1981.9</v>
      </c>
      <c r="D33" s="74"/>
      <c r="E33" s="74">
        <v>1981.9</v>
      </c>
    </row>
    <row r="34" spans="1:7" ht="22.5" x14ac:dyDescent="0.25">
      <c r="A34" s="10" t="s">
        <v>48</v>
      </c>
      <c r="B34" s="10" t="s">
        <v>403</v>
      </c>
      <c r="C34" s="77">
        <v>512.63142999999991</v>
      </c>
      <c r="D34" s="74"/>
      <c r="E34" s="77">
        <f>C34+D34</f>
        <v>512.63142999999991</v>
      </c>
    </row>
    <row r="35" spans="1:7" ht="22.5" x14ac:dyDescent="0.25">
      <c r="A35" s="10" t="s">
        <v>48</v>
      </c>
      <c r="B35" s="10" t="s">
        <v>404</v>
      </c>
      <c r="C35" s="77">
        <v>1020.4</v>
      </c>
      <c r="D35" s="74"/>
      <c r="E35" s="77">
        <v>1020.4</v>
      </c>
    </row>
    <row r="36" spans="1:7" ht="22.5" x14ac:dyDescent="0.25">
      <c r="A36" s="10" t="s">
        <v>48</v>
      </c>
      <c r="B36" s="10" t="s">
        <v>405</v>
      </c>
      <c r="C36" s="77">
        <v>896.9</v>
      </c>
      <c r="D36" s="74"/>
      <c r="E36" s="77">
        <v>896.9</v>
      </c>
    </row>
    <row r="37" spans="1:7" ht="22.5" x14ac:dyDescent="0.25">
      <c r="A37" s="10" t="s">
        <v>48</v>
      </c>
      <c r="B37" s="10" t="s">
        <v>407</v>
      </c>
      <c r="C37" s="77">
        <v>158.81</v>
      </c>
      <c r="D37" s="74"/>
      <c r="E37" s="77">
        <v>158.81</v>
      </c>
    </row>
    <row r="38" spans="1:7" ht="22.5" x14ac:dyDescent="0.25">
      <c r="A38" s="10" t="s">
        <v>48</v>
      </c>
      <c r="B38" s="10" t="s">
        <v>410</v>
      </c>
      <c r="C38" s="77">
        <v>8000</v>
      </c>
      <c r="D38" s="74"/>
      <c r="E38" s="77">
        <f>C38+D38</f>
        <v>8000</v>
      </c>
    </row>
    <row r="39" spans="1:7" x14ac:dyDescent="0.25">
      <c r="A39" s="10" t="s">
        <v>48</v>
      </c>
      <c r="B39" s="10" t="s">
        <v>415</v>
      </c>
      <c r="C39" s="77">
        <v>13222.3</v>
      </c>
      <c r="D39" s="74"/>
      <c r="E39" s="77">
        <f>C39+D39</f>
        <v>13222.3</v>
      </c>
    </row>
    <row r="40" spans="1:7" ht="33.75" x14ac:dyDescent="0.25">
      <c r="A40" s="10" t="s">
        <v>287</v>
      </c>
      <c r="B40" s="10" t="s">
        <v>412</v>
      </c>
      <c r="C40" s="77">
        <v>8000</v>
      </c>
      <c r="D40" s="14"/>
      <c r="E40" s="77">
        <f t="shared" ref="E40:E41" si="0">C40+D40</f>
        <v>8000</v>
      </c>
    </row>
    <row r="41" spans="1:7" ht="67.5" x14ac:dyDescent="0.25">
      <c r="A41" s="122">
        <v>6.1120220216100004E+19</v>
      </c>
      <c r="B41" s="10" t="s">
        <v>411</v>
      </c>
      <c r="C41" s="77">
        <v>10349.36414</v>
      </c>
      <c r="D41" s="74"/>
      <c r="E41" s="77">
        <f t="shared" si="0"/>
        <v>10349.36414</v>
      </c>
    </row>
    <row r="42" spans="1:7" ht="31.5" x14ac:dyDescent="0.25">
      <c r="A42" s="2" t="s">
        <v>50</v>
      </c>
      <c r="B42" s="3" t="s">
        <v>51</v>
      </c>
      <c r="C42" s="11">
        <v>349.91999999999996</v>
      </c>
      <c r="D42" s="11">
        <f>SUM(D43:D44)</f>
        <v>0</v>
      </c>
      <c r="E42" s="11">
        <f>SUM(E43:E44)</f>
        <v>349.91999999999996</v>
      </c>
    </row>
    <row r="43" spans="1:7" ht="45" x14ac:dyDescent="0.25">
      <c r="A43" s="10" t="s">
        <v>52</v>
      </c>
      <c r="B43" s="10" t="s">
        <v>408</v>
      </c>
      <c r="C43" s="77">
        <v>3.52</v>
      </c>
      <c r="D43" s="77"/>
      <c r="E43" s="77">
        <v>3.52</v>
      </c>
    </row>
    <row r="44" spans="1:7" ht="61.5" customHeight="1" x14ac:dyDescent="0.25">
      <c r="A44" s="10" t="s">
        <v>54</v>
      </c>
      <c r="B44" s="10" t="s">
        <v>416</v>
      </c>
      <c r="C44" s="77">
        <v>346.4</v>
      </c>
      <c r="D44" s="77"/>
      <c r="E44" s="77">
        <f>C44+D44</f>
        <v>346.4</v>
      </c>
    </row>
    <row r="45" spans="1:7" s="70" customFormat="1" x14ac:dyDescent="0.25">
      <c r="A45" s="2" t="s">
        <v>56</v>
      </c>
      <c r="B45" s="3" t="s">
        <v>57</v>
      </c>
      <c r="C45" s="91">
        <v>5470</v>
      </c>
      <c r="D45" s="91">
        <f>SUM(D46)</f>
        <v>0</v>
      </c>
      <c r="E45" s="91">
        <f>E46</f>
        <v>5470</v>
      </c>
    </row>
    <row r="46" spans="1:7" ht="33.75" x14ac:dyDescent="0.25">
      <c r="A46" s="10" t="s">
        <v>58</v>
      </c>
      <c r="B46" s="10" t="s">
        <v>59</v>
      </c>
      <c r="C46" s="74">
        <v>5470</v>
      </c>
      <c r="D46" s="74"/>
      <c r="E46" s="74">
        <f>C46+D46</f>
        <v>5470</v>
      </c>
    </row>
    <row r="47" spans="1:7" x14ac:dyDescent="0.25">
      <c r="A47" s="2"/>
      <c r="B47" s="2" t="s">
        <v>60</v>
      </c>
      <c r="C47" s="11">
        <v>114951.20656999999</v>
      </c>
      <c r="D47" s="11">
        <f>D7+D29</f>
        <v>1704.7380900000001</v>
      </c>
      <c r="E47" s="11">
        <f>C47+D47</f>
        <v>116655.94465999999</v>
      </c>
      <c r="G47" s="57"/>
    </row>
  </sheetData>
  <mergeCells count="5">
    <mergeCell ref="A5:E5"/>
    <mergeCell ref="D1:E1"/>
    <mergeCell ref="D2:E2"/>
    <mergeCell ref="C3:E3"/>
    <mergeCell ref="C4:E4"/>
  </mergeCells>
  <pageMargins left="0.70866141732283472" right="0" top="0.55118110236220474" bottom="0.55118110236220474" header="0.31496062992125984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4"/>
  <sheetViews>
    <sheetView topLeftCell="A22" workbookViewId="0">
      <selection activeCell="D16" sqref="D16"/>
    </sheetView>
  </sheetViews>
  <sheetFormatPr defaultRowHeight="15" x14ac:dyDescent="0.25"/>
  <cols>
    <col min="1" max="1" width="5.7109375" style="47" customWidth="1"/>
    <col min="2" max="2" width="36.42578125" customWidth="1"/>
    <col min="3" max="3" width="14.140625" style="48" customWidth="1"/>
    <col min="4" max="4" width="18.28515625" style="49" customWidth="1"/>
    <col min="5" max="5" width="18.140625" style="50" customWidth="1"/>
    <col min="6" max="6" width="15.5703125" customWidth="1"/>
    <col min="7" max="7" width="14.140625" customWidth="1"/>
    <col min="8" max="8" width="13.7109375" customWidth="1"/>
    <col min="250" max="250" width="4.28515625" customWidth="1"/>
    <col min="251" max="251" width="26.28515625" customWidth="1"/>
    <col min="253" max="253" width="17.42578125" customWidth="1"/>
    <col min="254" max="254" width="16.5703125" customWidth="1"/>
    <col min="255" max="260" width="0" hidden="1" customWidth="1"/>
    <col min="261" max="261" width="12" customWidth="1"/>
    <col min="262" max="262" width="0" hidden="1" customWidth="1"/>
    <col min="263" max="263" width="11.85546875" customWidth="1"/>
    <col min="264" max="264" width="11.28515625" customWidth="1"/>
    <col min="506" max="506" width="4.28515625" customWidth="1"/>
    <col min="507" max="507" width="26.28515625" customWidth="1"/>
    <col min="509" max="509" width="17.42578125" customWidth="1"/>
    <col min="510" max="510" width="16.5703125" customWidth="1"/>
    <col min="511" max="516" width="0" hidden="1" customWidth="1"/>
    <col min="517" max="517" width="12" customWidth="1"/>
    <col min="518" max="518" width="0" hidden="1" customWidth="1"/>
    <col min="519" max="519" width="11.85546875" customWidth="1"/>
    <col min="520" max="520" width="11.28515625" customWidth="1"/>
    <col min="762" max="762" width="4.28515625" customWidth="1"/>
    <col min="763" max="763" width="26.28515625" customWidth="1"/>
    <col min="765" max="765" width="17.42578125" customWidth="1"/>
    <col min="766" max="766" width="16.5703125" customWidth="1"/>
    <col min="767" max="772" width="0" hidden="1" customWidth="1"/>
    <col min="773" max="773" width="12" customWidth="1"/>
    <col min="774" max="774" width="0" hidden="1" customWidth="1"/>
    <col min="775" max="775" width="11.85546875" customWidth="1"/>
    <col min="776" max="776" width="11.28515625" customWidth="1"/>
    <col min="1018" max="1018" width="4.28515625" customWidth="1"/>
    <col min="1019" max="1019" width="26.28515625" customWidth="1"/>
    <col min="1021" max="1021" width="17.42578125" customWidth="1"/>
    <col min="1022" max="1022" width="16.5703125" customWidth="1"/>
    <col min="1023" max="1028" width="0" hidden="1" customWidth="1"/>
    <col min="1029" max="1029" width="12" customWidth="1"/>
    <col min="1030" max="1030" width="0" hidden="1" customWidth="1"/>
    <col min="1031" max="1031" width="11.85546875" customWidth="1"/>
    <col min="1032" max="1032" width="11.28515625" customWidth="1"/>
    <col min="1274" max="1274" width="4.28515625" customWidth="1"/>
    <col min="1275" max="1275" width="26.28515625" customWidth="1"/>
    <col min="1277" max="1277" width="17.42578125" customWidth="1"/>
    <col min="1278" max="1278" width="16.5703125" customWidth="1"/>
    <col min="1279" max="1284" width="0" hidden="1" customWidth="1"/>
    <col min="1285" max="1285" width="12" customWidth="1"/>
    <col min="1286" max="1286" width="0" hidden="1" customWidth="1"/>
    <col min="1287" max="1287" width="11.85546875" customWidth="1"/>
    <col min="1288" max="1288" width="11.28515625" customWidth="1"/>
    <col min="1530" max="1530" width="4.28515625" customWidth="1"/>
    <col min="1531" max="1531" width="26.28515625" customWidth="1"/>
    <col min="1533" max="1533" width="17.42578125" customWidth="1"/>
    <col min="1534" max="1534" width="16.5703125" customWidth="1"/>
    <col min="1535" max="1540" width="0" hidden="1" customWidth="1"/>
    <col min="1541" max="1541" width="12" customWidth="1"/>
    <col min="1542" max="1542" width="0" hidden="1" customWidth="1"/>
    <col min="1543" max="1543" width="11.85546875" customWidth="1"/>
    <col min="1544" max="1544" width="11.28515625" customWidth="1"/>
    <col min="1786" max="1786" width="4.28515625" customWidth="1"/>
    <col min="1787" max="1787" width="26.28515625" customWidth="1"/>
    <col min="1789" max="1789" width="17.42578125" customWidth="1"/>
    <col min="1790" max="1790" width="16.5703125" customWidth="1"/>
    <col min="1791" max="1796" width="0" hidden="1" customWidth="1"/>
    <col min="1797" max="1797" width="12" customWidth="1"/>
    <col min="1798" max="1798" width="0" hidden="1" customWidth="1"/>
    <col min="1799" max="1799" width="11.85546875" customWidth="1"/>
    <col min="1800" max="1800" width="11.28515625" customWidth="1"/>
    <col min="2042" max="2042" width="4.28515625" customWidth="1"/>
    <col min="2043" max="2043" width="26.28515625" customWidth="1"/>
    <col min="2045" max="2045" width="17.42578125" customWidth="1"/>
    <col min="2046" max="2046" width="16.5703125" customWidth="1"/>
    <col min="2047" max="2052" width="0" hidden="1" customWidth="1"/>
    <col min="2053" max="2053" width="12" customWidth="1"/>
    <col min="2054" max="2054" width="0" hidden="1" customWidth="1"/>
    <col min="2055" max="2055" width="11.85546875" customWidth="1"/>
    <col min="2056" max="2056" width="11.28515625" customWidth="1"/>
    <col min="2298" max="2298" width="4.28515625" customWidth="1"/>
    <col min="2299" max="2299" width="26.28515625" customWidth="1"/>
    <col min="2301" max="2301" width="17.42578125" customWidth="1"/>
    <col min="2302" max="2302" width="16.5703125" customWidth="1"/>
    <col min="2303" max="2308" width="0" hidden="1" customWidth="1"/>
    <col min="2309" max="2309" width="12" customWidth="1"/>
    <col min="2310" max="2310" width="0" hidden="1" customWidth="1"/>
    <col min="2311" max="2311" width="11.85546875" customWidth="1"/>
    <col min="2312" max="2312" width="11.28515625" customWidth="1"/>
    <col min="2554" max="2554" width="4.28515625" customWidth="1"/>
    <col min="2555" max="2555" width="26.28515625" customWidth="1"/>
    <col min="2557" max="2557" width="17.42578125" customWidth="1"/>
    <col min="2558" max="2558" width="16.5703125" customWidth="1"/>
    <col min="2559" max="2564" width="0" hidden="1" customWidth="1"/>
    <col min="2565" max="2565" width="12" customWidth="1"/>
    <col min="2566" max="2566" width="0" hidden="1" customWidth="1"/>
    <col min="2567" max="2567" width="11.85546875" customWidth="1"/>
    <col min="2568" max="2568" width="11.28515625" customWidth="1"/>
    <col min="2810" max="2810" width="4.28515625" customWidth="1"/>
    <col min="2811" max="2811" width="26.28515625" customWidth="1"/>
    <col min="2813" max="2813" width="17.42578125" customWidth="1"/>
    <col min="2814" max="2814" width="16.5703125" customWidth="1"/>
    <col min="2815" max="2820" width="0" hidden="1" customWidth="1"/>
    <col min="2821" max="2821" width="12" customWidth="1"/>
    <col min="2822" max="2822" width="0" hidden="1" customWidth="1"/>
    <col min="2823" max="2823" width="11.85546875" customWidth="1"/>
    <col min="2824" max="2824" width="11.28515625" customWidth="1"/>
    <col min="3066" max="3066" width="4.28515625" customWidth="1"/>
    <col min="3067" max="3067" width="26.28515625" customWidth="1"/>
    <col min="3069" max="3069" width="17.42578125" customWidth="1"/>
    <col min="3070" max="3070" width="16.5703125" customWidth="1"/>
    <col min="3071" max="3076" width="0" hidden="1" customWidth="1"/>
    <col min="3077" max="3077" width="12" customWidth="1"/>
    <col min="3078" max="3078" width="0" hidden="1" customWidth="1"/>
    <col min="3079" max="3079" width="11.85546875" customWidth="1"/>
    <col min="3080" max="3080" width="11.28515625" customWidth="1"/>
    <col min="3322" max="3322" width="4.28515625" customWidth="1"/>
    <col min="3323" max="3323" width="26.28515625" customWidth="1"/>
    <col min="3325" max="3325" width="17.42578125" customWidth="1"/>
    <col min="3326" max="3326" width="16.5703125" customWidth="1"/>
    <col min="3327" max="3332" width="0" hidden="1" customWidth="1"/>
    <col min="3333" max="3333" width="12" customWidth="1"/>
    <col min="3334" max="3334" width="0" hidden="1" customWidth="1"/>
    <col min="3335" max="3335" width="11.85546875" customWidth="1"/>
    <col min="3336" max="3336" width="11.28515625" customWidth="1"/>
    <col min="3578" max="3578" width="4.28515625" customWidth="1"/>
    <col min="3579" max="3579" width="26.28515625" customWidth="1"/>
    <col min="3581" max="3581" width="17.42578125" customWidth="1"/>
    <col min="3582" max="3582" width="16.5703125" customWidth="1"/>
    <col min="3583" max="3588" width="0" hidden="1" customWidth="1"/>
    <col min="3589" max="3589" width="12" customWidth="1"/>
    <col min="3590" max="3590" width="0" hidden="1" customWidth="1"/>
    <col min="3591" max="3591" width="11.85546875" customWidth="1"/>
    <col min="3592" max="3592" width="11.28515625" customWidth="1"/>
    <col min="3834" max="3834" width="4.28515625" customWidth="1"/>
    <col min="3835" max="3835" width="26.28515625" customWidth="1"/>
    <col min="3837" max="3837" width="17.42578125" customWidth="1"/>
    <col min="3838" max="3838" width="16.5703125" customWidth="1"/>
    <col min="3839" max="3844" width="0" hidden="1" customWidth="1"/>
    <col min="3845" max="3845" width="12" customWidth="1"/>
    <col min="3846" max="3846" width="0" hidden="1" customWidth="1"/>
    <col min="3847" max="3847" width="11.85546875" customWidth="1"/>
    <col min="3848" max="3848" width="11.28515625" customWidth="1"/>
    <col min="4090" max="4090" width="4.28515625" customWidth="1"/>
    <col min="4091" max="4091" width="26.28515625" customWidth="1"/>
    <col min="4093" max="4093" width="17.42578125" customWidth="1"/>
    <col min="4094" max="4094" width="16.5703125" customWidth="1"/>
    <col min="4095" max="4100" width="0" hidden="1" customWidth="1"/>
    <col min="4101" max="4101" width="12" customWidth="1"/>
    <col min="4102" max="4102" width="0" hidden="1" customWidth="1"/>
    <col min="4103" max="4103" width="11.85546875" customWidth="1"/>
    <col min="4104" max="4104" width="11.28515625" customWidth="1"/>
    <col min="4346" max="4346" width="4.28515625" customWidth="1"/>
    <col min="4347" max="4347" width="26.28515625" customWidth="1"/>
    <col min="4349" max="4349" width="17.42578125" customWidth="1"/>
    <col min="4350" max="4350" width="16.5703125" customWidth="1"/>
    <col min="4351" max="4356" width="0" hidden="1" customWidth="1"/>
    <col min="4357" max="4357" width="12" customWidth="1"/>
    <col min="4358" max="4358" width="0" hidden="1" customWidth="1"/>
    <col min="4359" max="4359" width="11.85546875" customWidth="1"/>
    <col min="4360" max="4360" width="11.28515625" customWidth="1"/>
    <col min="4602" max="4602" width="4.28515625" customWidth="1"/>
    <col min="4603" max="4603" width="26.28515625" customWidth="1"/>
    <col min="4605" max="4605" width="17.42578125" customWidth="1"/>
    <col min="4606" max="4606" width="16.5703125" customWidth="1"/>
    <col min="4607" max="4612" width="0" hidden="1" customWidth="1"/>
    <col min="4613" max="4613" width="12" customWidth="1"/>
    <col min="4614" max="4614" width="0" hidden="1" customWidth="1"/>
    <col min="4615" max="4615" width="11.85546875" customWidth="1"/>
    <col min="4616" max="4616" width="11.28515625" customWidth="1"/>
    <col min="4858" max="4858" width="4.28515625" customWidth="1"/>
    <col min="4859" max="4859" width="26.28515625" customWidth="1"/>
    <col min="4861" max="4861" width="17.42578125" customWidth="1"/>
    <col min="4862" max="4862" width="16.5703125" customWidth="1"/>
    <col min="4863" max="4868" width="0" hidden="1" customWidth="1"/>
    <col min="4869" max="4869" width="12" customWidth="1"/>
    <col min="4870" max="4870" width="0" hidden="1" customWidth="1"/>
    <col min="4871" max="4871" width="11.85546875" customWidth="1"/>
    <col min="4872" max="4872" width="11.28515625" customWidth="1"/>
    <col min="5114" max="5114" width="4.28515625" customWidth="1"/>
    <col min="5115" max="5115" width="26.28515625" customWidth="1"/>
    <col min="5117" max="5117" width="17.42578125" customWidth="1"/>
    <col min="5118" max="5118" width="16.5703125" customWidth="1"/>
    <col min="5119" max="5124" width="0" hidden="1" customWidth="1"/>
    <col min="5125" max="5125" width="12" customWidth="1"/>
    <col min="5126" max="5126" width="0" hidden="1" customWidth="1"/>
    <col min="5127" max="5127" width="11.85546875" customWidth="1"/>
    <col min="5128" max="5128" width="11.28515625" customWidth="1"/>
    <col min="5370" max="5370" width="4.28515625" customWidth="1"/>
    <col min="5371" max="5371" width="26.28515625" customWidth="1"/>
    <col min="5373" max="5373" width="17.42578125" customWidth="1"/>
    <col min="5374" max="5374" width="16.5703125" customWidth="1"/>
    <col min="5375" max="5380" width="0" hidden="1" customWidth="1"/>
    <col min="5381" max="5381" width="12" customWidth="1"/>
    <col min="5382" max="5382" width="0" hidden="1" customWidth="1"/>
    <col min="5383" max="5383" width="11.85546875" customWidth="1"/>
    <col min="5384" max="5384" width="11.28515625" customWidth="1"/>
    <col min="5626" max="5626" width="4.28515625" customWidth="1"/>
    <col min="5627" max="5627" width="26.28515625" customWidth="1"/>
    <col min="5629" max="5629" width="17.42578125" customWidth="1"/>
    <col min="5630" max="5630" width="16.5703125" customWidth="1"/>
    <col min="5631" max="5636" width="0" hidden="1" customWidth="1"/>
    <col min="5637" max="5637" width="12" customWidth="1"/>
    <col min="5638" max="5638" width="0" hidden="1" customWidth="1"/>
    <col min="5639" max="5639" width="11.85546875" customWidth="1"/>
    <col min="5640" max="5640" width="11.28515625" customWidth="1"/>
    <col min="5882" max="5882" width="4.28515625" customWidth="1"/>
    <col min="5883" max="5883" width="26.28515625" customWidth="1"/>
    <col min="5885" max="5885" width="17.42578125" customWidth="1"/>
    <col min="5886" max="5886" width="16.5703125" customWidth="1"/>
    <col min="5887" max="5892" width="0" hidden="1" customWidth="1"/>
    <col min="5893" max="5893" width="12" customWidth="1"/>
    <col min="5894" max="5894" width="0" hidden="1" customWidth="1"/>
    <col min="5895" max="5895" width="11.85546875" customWidth="1"/>
    <col min="5896" max="5896" width="11.28515625" customWidth="1"/>
    <col min="6138" max="6138" width="4.28515625" customWidth="1"/>
    <col min="6139" max="6139" width="26.28515625" customWidth="1"/>
    <col min="6141" max="6141" width="17.42578125" customWidth="1"/>
    <col min="6142" max="6142" width="16.5703125" customWidth="1"/>
    <col min="6143" max="6148" width="0" hidden="1" customWidth="1"/>
    <col min="6149" max="6149" width="12" customWidth="1"/>
    <col min="6150" max="6150" width="0" hidden="1" customWidth="1"/>
    <col min="6151" max="6151" width="11.85546875" customWidth="1"/>
    <col min="6152" max="6152" width="11.28515625" customWidth="1"/>
    <col min="6394" max="6394" width="4.28515625" customWidth="1"/>
    <col min="6395" max="6395" width="26.28515625" customWidth="1"/>
    <col min="6397" max="6397" width="17.42578125" customWidth="1"/>
    <col min="6398" max="6398" width="16.5703125" customWidth="1"/>
    <col min="6399" max="6404" width="0" hidden="1" customWidth="1"/>
    <col min="6405" max="6405" width="12" customWidth="1"/>
    <col min="6406" max="6406" width="0" hidden="1" customWidth="1"/>
    <col min="6407" max="6407" width="11.85546875" customWidth="1"/>
    <col min="6408" max="6408" width="11.28515625" customWidth="1"/>
    <col min="6650" max="6650" width="4.28515625" customWidth="1"/>
    <col min="6651" max="6651" width="26.28515625" customWidth="1"/>
    <col min="6653" max="6653" width="17.42578125" customWidth="1"/>
    <col min="6654" max="6654" width="16.5703125" customWidth="1"/>
    <col min="6655" max="6660" width="0" hidden="1" customWidth="1"/>
    <col min="6661" max="6661" width="12" customWidth="1"/>
    <col min="6662" max="6662" width="0" hidden="1" customWidth="1"/>
    <col min="6663" max="6663" width="11.85546875" customWidth="1"/>
    <col min="6664" max="6664" width="11.28515625" customWidth="1"/>
    <col min="6906" max="6906" width="4.28515625" customWidth="1"/>
    <col min="6907" max="6907" width="26.28515625" customWidth="1"/>
    <col min="6909" max="6909" width="17.42578125" customWidth="1"/>
    <col min="6910" max="6910" width="16.5703125" customWidth="1"/>
    <col min="6911" max="6916" width="0" hidden="1" customWidth="1"/>
    <col min="6917" max="6917" width="12" customWidth="1"/>
    <col min="6918" max="6918" width="0" hidden="1" customWidth="1"/>
    <col min="6919" max="6919" width="11.85546875" customWidth="1"/>
    <col min="6920" max="6920" width="11.28515625" customWidth="1"/>
    <col min="7162" max="7162" width="4.28515625" customWidth="1"/>
    <col min="7163" max="7163" width="26.28515625" customWidth="1"/>
    <col min="7165" max="7165" width="17.42578125" customWidth="1"/>
    <col min="7166" max="7166" width="16.5703125" customWidth="1"/>
    <col min="7167" max="7172" width="0" hidden="1" customWidth="1"/>
    <col min="7173" max="7173" width="12" customWidth="1"/>
    <col min="7174" max="7174" width="0" hidden="1" customWidth="1"/>
    <col min="7175" max="7175" width="11.85546875" customWidth="1"/>
    <col min="7176" max="7176" width="11.28515625" customWidth="1"/>
    <col min="7418" max="7418" width="4.28515625" customWidth="1"/>
    <col min="7419" max="7419" width="26.28515625" customWidth="1"/>
    <col min="7421" max="7421" width="17.42578125" customWidth="1"/>
    <col min="7422" max="7422" width="16.5703125" customWidth="1"/>
    <col min="7423" max="7428" width="0" hidden="1" customWidth="1"/>
    <col min="7429" max="7429" width="12" customWidth="1"/>
    <col min="7430" max="7430" width="0" hidden="1" customWidth="1"/>
    <col min="7431" max="7431" width="11.85546875" customWidth="1"/>
    <col min="7432" max="7432" width="11.28515625" customWidth="1"/>
    <col min="7674" max="7674" width="4.28515625" customWidth="1"/>
    <col min="7675" max="7675" width="26.28515625" customWidth="1"/>
    <col min="7677" max="7677" width="17.42578125" customWidth="1"/>
    <col min="7678" max="7678" width="16.5703125" customWidth="1"/>
    <col min="7679" max="7684" width="0" hidden="1" customWidth="1"/>
    <col min="7685" max="7685" width="12" customWidth="1"/>
    <col min="7686" max="7686" width="0" hidden="1" customWidth="1"/>
    <col min="7687" max="7687" width="11.85546875" customWidth="1"/>
    <col min="7688" max="7688" width="11.28515625" customWidth="1"/>
    <col min="7930" max="7930" width="4.28515625" customWidth="1"/>
    <col min="7931" max="7931" width="26.28515625" customWidth="1"/>
    <col min="7933" max="7933" width="17.42578125" customWidth="1"/>
    <col min="7934" max="7934" width="16.5703125" customWidth="1"/>
    <col min="7935" max="7940" width="0" hidden="1" customWidth="1"/>
    <col min="7941" max="7941" width="12" customWidth="1"/>
    <col min="7942" max="7942" width="0" hidden="1" customWidth="1"/>
    <col min="7943" max="7943" width="11.85546875" customWidth="1"/>
    <col min="7944" max="7944" width="11.28515625" customWidth="1"/>
    <col min="8186" max="8186" width="4.28515625" customWidth="1"/>
    <col min="8187" max="8187" width="26.28515625" customWidth="1"/>
    <col min="8189" max="8189" width="17.42578125" customWidth="1"/>
    <col min="8190" max="8190" width="16.5703125" customWidth="1"/>
    <col min="8191" max="8196" width="0" hidden="1" customWidth="1"/>
    <col min="8197" max="8197" width="12" customWidth="1"/>
    <col min="8198" max="8198" width="0" hidden="1" customWidth="1"/>
    <col min="8199" max="8199" width="11.85546875" customWidth="1"/>
    <col min="8200" max="8200" width="11.28515625" customWidth="1"/>
    <col min="8442" max="8442" width="4.28515625" customWidth="1"/>
    <col min="8443" max="8443" width="26.28515625" customWidth="1"/>
    <col min="8445" max="8445" width="17.42578125" customWidth="1"/>
    <col min="8446" max="8446" width="16.5703125" customWidth="1"/>
    <col min="8447" max="8452" width="0" hidden="1" customWidth="1"/>
    <col min="8453" max="8453" width="12" customWidth="1"/>
    <col min="8454" max="8454" width="0" hidden="1" customWidth="1"/>
    <col min="8455" max="8455" width="11.85546875" customWidth="1"/>
    <col min="8456" max="8456" width="11.28515625" customWidth="1"/>
    <col min="8698" max="8698" width="4.28515625" customWidth="1"/>
    <col min="8699" max="8699" width="26.28515625" customWidth="1"/>
    <col min="8701" max="8701" width="17.42578125" customWidth="1"/>
    <col min="8702" max="8702" width="16.5703125" customWidth="1"/>
    <col min="8703" max="8708" width="0" hidden="1" customWidth="1"/>
    <col min="8709" max="8709" width="12" customWidth="1"/>
    <col min="8710" max="8710" width="0" hidden="1" customWidth="1"/>
    <col min="8711" max="8711" width="11.85546875" customWidth="1"/>
    <col min="8712" max="8712" width="11.28515625" customWidth="1"/>
    <col min="8954" max="8954" width="4.28515625" customWidth="1"/>
    <col min="8955" max="8955" width="26.28515625" customWidth="1"/>
    <col min="8957" max="8957" width="17.42578125" customWidth="1"/>
    <col min="8958" max="8958" width="16.5703125" customWidth="1"/>
    <col min="8959" max="8964" width="0" hidden="1" customWidth="1"/>
    <col min="8965" max="8965" width="12" customWidth="1"/>
    <col min="8966" max="8966" width="0" hidden="1" customWidth="1"/>
    <col min="8967" max="8967" width="11.85546875" customWidth="1"/>
    <col min="8968" max="8968" width="11.28515625" customWidth="1"/>
    <col min="9210" max="9210" width="4.28515625" customWidth="1"/>
    <col min="9211" max="9211" width="26.28515625" customWidth="1"/>
    <col min="9213" max="9213" width="17.42578125" customWidth="1"/>
    <col min="9214" max="9214" width="16.5703125" customWidth="1"/>
    <col min="9215" max="9220" width="0" hidden="1" customWidth="1"/>
    <col min="9221" max="9221" width="12" customWidth="1"/>
    <col min="9222" max="9222" width="0" hidden="1" customWidth="1"/>
    <col min="9223" max="9223" width="11.85546875" customWidth="1"/>
    <col min="9224" max="9224" width="11.28515625" customWidth="1"/>
    <col min="9466" max="9466" width="4.28515625" customWidth="1"/>
    <col min="9467" max="9467" width="26.28515625" customWidth="1"/>
    <col min="9469" max="9469" width="17.42578125" customWidth="1"/>
    <col min="9470" max="9470" width="16.5703125" customWidth="1"/>
    <col min="9471" max="9476" width="0" hidden="1" customWidth="1"/>
    <col min="9477" max="9477" width="12" customWidth="1"/>
    <col min="9478" max="9478" width="0" hidden="1" customWidth="1"/>
    <col min="9479" max="9479" width="11.85546875" customWidth="1"/>
    <col min="9480" max="9480" width="11.28515625" customWidth="1"/>
    <col min="9722" max="9722" width="4.28515625" customWidth="1"/>
    <col min="9723" max="9723" width="26.28515625" customWidth="1"/>
    <col min="9725" max="9725" width="17.42578125" customWidth="1"/>
    <col min="9726" max="9726" width="16.5703125" customWidth="1"/>
    <col min="9727" max="9732" width="0" hidden="1" customWidth="1"/>
    <col min="9733" max="9733" width="12" customWidth="1"/>
    <col min="9734" max="9734" width="0" hidden="1" customWidth="1"/>
    <col min="9735" max="9735" width="11.85546875" customWidth="1"/>
    <col min="9736" max="9736" width="11.28515625" customWidth="1"/>
    <col min="9978" max="9978" width="4.28515625" customWidth="1"/>
    <col min="9979" max="9979" width="26.28515625" customWidth="1"/>
    <col min="9981" max="9981" width="17.42578125" customWidth="1"/>
    <col min="9982" max="9982" width="16.5703125" customWidth="1"/>
    <col min="9983" max="9988" width="0" hidden="1" customWidth="1"/>
    <col min="9989" max="9989" width="12" customWidth="1"/>
    <col min="9990" max="9990" width="0" hidden="1" customWidth="1"/>
    <col min="9991" max="9991" width="11.85546875" customWidth="1"/>
    <col min="9992" max="9992" width="11.28515625" customWidth="1"/>
    <col min="10234" max="10234" width="4.28515625" customWidth="1"/>
    <col min="10235" max="10235" width="26.28515625" customWidth="1"/>
    <col min="10237" max="10237" width="17.42578125" customWidth="1"/>
    <col min="10238" max="10238" width="16.5703125" customWidth="1"/>
    <col min="10239" max="10244" width="0" hidden="1" customWidth="1"/>
    <col min="10245" max="10245" width="12" customWidth="1"/>
    <col min="10246" max="10246" width="0" hidden="1" customWidth="1"/>
    <col min="10247" max="10247" width="11.85546875" customWidth="1"/>
    <col min="10248" max="10248" width="11.28515625" customWidth="1"/>
    <col min="10490" max="10490" width="4.28515625" customWidth="1"/>
    <col min="10491" max="10491" width="26.28515625" customWidth="1"/>
    <col min="10493" max="10493" width="17.42578125" customWidth="1"/>
    <col min="10494" max="10494" width="16.5703125" customWidth="1"/>
    <col min="10495" max="10500" width="0" hidden="1" customWidth="1"/>
    <col min="10501" max="10501" width="12" customWidth="1"/>
    <col min="10502" max="10502" width="0" hidden="1" customWidth="1"/>
    <col min="10503" max="10503" width="11.85546875" customWidth="1"/>
    <col min="10504" max="10504" width="11.28515625" customWidth="1"/>
    <col min="10746" max="10746" width="4.28515625" customWidth="1"/>
    <col min="10747" max="10747" width="26.28515625" customWidth="1"/>
    <col min="10749" max="10749" width="17.42578125" customWidth="1"/>
    <col min="10750" max="10750" width="16.5703125" customWidth="1"/>
    <col min="10751" max="10756" width="0" hidden="1" customWidth="1"/>
    <col min="10757" max="10757" width="12" customWidth="1"/>
    <col min="10758" max="10758" width="0" hidden="1" customWidth="1"/>
    <col min="10759" max="10759" width="11.85546875" customWidth="1"/>
    <col min="10760" max="10760" width="11.28515625" customWidth="1"/>
    <col min="11002" max="11002" width="4.28515625" customWidth="1"/>
    <col min="11003" max="11003" width="26.28515625" customWidth="1"/>
    <col min="11005" max="11005" width="17.42578125" customWidth="1"/>
    <col min="11006" max="11006" width="16.5703125" customWidth="1"/>
    <col min="11007" max="11012" width="0" hidden="1" customWidth="1"/>
    <col min="11013" max="11013" width="12" customWidth="1"/>
    <col min="11014" max="11014" width="0" hidden="1" customWidth="1"/>
    <col min="11015" max="11015" width="11.85546875" customWidth="1"/>
    <col min="11016" max="11016" width="11.28515625" customWidth="1"/>
    <col min="11258" max="11258" width="4.28515625" customWidth="1"/>
    <col min="11259" max="11259" width="26.28515625" customWidth="1"/>
    <col min="11261" max="11261" width="17.42578125" customWidth="1"/>
    <col min="11262" max="11262" width="16.5703125" customWidth="1"/>
    <col min="11263" max="11268" width="0" hidden="1" customWidth="1"/>
    <col min="11269" max="11269" width="12" customWidth="1"/>
    <col min="11270" max="11270" width="0" hidden="1" customWidth="1"/>
    <col min="11271" max="11271" width="11.85546875" customWidth="1"/>
    <col min="11272" max="11272" width="11.28515625" customWidth="1"/>
    <col min="11514" max="11514" width="4.28515625" customWidth="1"/>
    <col min="11515" max="11515" width="26.28515625" customWidth="1"/>
    <col min="11517" max="11517" width="17.42578125" customWidth="1"/>
    <col min="11518" max="11518" width="16.5703125" customWidth="1"/>
    <col min="11519" max="11524" width="0" hidden="1" customWidth="1"/>
    <col min="11525" max="11525" width="12" customWidth="1"/>
    <col min="11526" max="11526" width="0" hidden="1" customWidth="1"/>
    <col min="11527" max="11527" width="11.85546875" customWidth="1"/>
    <col min="11528" max="11528" width="11.28515625" customWidth="1"/>
    <col min="11770" max="11770" width="4.28515625" customWidth="1"/>
    <col min="11771" max="11771" width="26.28515625" customWidth="1"/>
    <col min="11773" max="11773" width="17.42578125" customWidth="1"/>
    <col min="11774" max="11774" width="16.5703125" customWidth="1"/>
    <col min="11775" max="11780" width="0" hidden="1" customWidth="1"/>
    <col min="11781" max="11781" width="12" customWidth="1"/>
    <col min="11782" max="11782" width="0" hidden="1" customWidth="1"/>
    <col min="11783" max="11783" width="11.85546875" customWidth="1"/>
    <col min="11784" max="11784" width="11.28515625" customWidth="1"/>
    <col min="12026" max="12026" width="4.28515625" customWidth="1"/>
    <col min="12027" max="12027" width="26.28515625" customWidth="1"/>
    <col min="12029" max="12029" width="17.42578125" customWidth="1"/>
    <col min="12030" max="12030" width="16.5703125" customWidth="1"/>
    <col min="12031" max="12036" width="0" hidden="1" customWidth="1"/>
    <col min="12037" max="12037" width="12" customWidth="1"/>
    <col min="12038" max="12038" width="0" hidden="1" customWidth="1"/>
    <col min="12039" max="12039" width="11.85546875" customWidth="1"/>
    <col min="12040" max="12040" width="11.28515625" customWidth="1"/>
    <col min="12282" max="12282" width="4.28515625" customWidth="1"/>
    <col min="12283" max="12283" width="26.28515625" customWidth="1"/>
    <col min="12285" max="12285" width="17.42578125" customWidth="1"/>
    <col min="12286" max="12286" width="16.5703125" customWidth="1"/>
    <col min="12287" max="12292" width="0" hidden="1" customWidth="1"/>
    <col min="12293" max="12293" width="12" customWidth="1"/>
    <col min="12294" max="12294" width="0" hidden="1" customWidth="1"/>
    <col min="12295" max="12295" width="11.85546875" customWidth="1"/>
    <col min="12296" max="12296" width="11.28515625" customWidth="1"/>
    <col min="12538" max="12538" width="4.28515625" customWidth="1"/>
    <col min="12539" max="12539" width="26.28515625" customWidth="1"/>
    <col min="12541" max="12541" width="17.42578125" customWidth="1"/>
    <col min="12542" max="12542" width="16.5703125" customWidth="1"/>
    <col min="12543" max="12548" width="0" hidden="1" customWidth="1"/>
    <col min="12549" max="12549" width="12" customWidth="1"/>
    <col min="12550" max="12550" width="0" hidden="1" customWidth="1"/>
    <col min="12551" max="12551" width="11.85546875" customWidth="1"/>
    <col min="12552" max="12552" width="11.28515625" customWidth="1"/>
    <col min="12794" max="12794" width="4.28515625" customWidth="1"/>
    <col min="12795" max="12795" width="26.28515625" customWidth="1"/>
    <col min="12797" max="12797" width="17.42578125" customWidth="1"/>
    <col min="12798" max="12798" width="16.5703125" customWidth="1"/>
    <col min="12799" max="12804" width="0" hidden="1" customWidth="1"/>
    <col min="12805" max="12805" width="12" customWidth="1"/>
    <col min="12806" max="12806" width="0" hidden="1" customWidth="1"/>
    <col min="12807" max="12807" width="11.85546875" customWidth="1"/>
    <col min="12808" max="12808" width="11.28515625" customWidth="1"/>
    <col min="13050" max="13050" width="4.28515625" customWidth="1"/>
    <col min="13051" max="13051" width="26.28515625" customWidth="1"/>
    <col min="13053" max="13053" width="17.42578125" customWidth="1"/>
    <col min="13054" max="13054" width="16.5703125" customWidth="1"/>
    <col min="13055" max="13060" width="0" hidden="1" customWidth="1"/>
    <col min="13061" max="13061" width="12" customWidth="1"/>
    <col min="13062" max="13062" width="0" hidden="1" customWidth="1"/>
    <col min="13063" max="13063" width="11.85546875" customWidth="1"/>
    <col min="13064" max="13064" width="11.28515625" customWidth="1"/>
    <col min="13306" max="13306" width="4.28515625" customWidth="1"/>
    <col min="13307" max="13307" width="26.28515625" customWidth="1"/>
    <col min="13309" max="13309" width="17.42578125" customWidth="1"/>
    <col min="13310" max="13310" width="16.5703125" customWidth="1"/>
    <col min="13311" max="13316" width="0" hidden="1" customWidth="1"/>
    <col min="13317" max="13317" width="12" customWidth="1"/>
    <col min="13318" max="13318" width="0" hidden="1" customWidth="1"/>
    <col min="13319" max="13319" width="11.85546875" customWidth="1"/>
    <col min="13320" max="13320" width="11.28515625" customWidth="1"/>
    <col min="13562" max="13562" width="4.28515625" customWidth="1"/>
    <col min="13563" max="13563" width="26.28515625" customWidth="1"/>
    <col min="13565" max="13565" width="17.42578125" customWidth="1"/>
    <col min="13566" max="13566" width="16.5703125" customWidth="1"/>
    <col min="13567" max="13572" width="0" hidden="1" customWidth="1"/>
    <col min="13573" max="13573" width="12" customWidth="1"/>
    <col min="13574" max="13574" width="0" hidden="1" customWidth="1"/>
    <col min="13575" max="13575" width="11.85546875" customWidth="1"/>
    <col min="13576" max="13576" width="11.28515625" customWidth="1"/>
    <col min="13818" max="13818" width="4.28515625" customWidth="1"/>
    <col min="13819" max="13819" width="26.28515625" customWidth="1"/>
    <col min="13821" max="13821" width="17.42578125" customWidth="1"/>
    <col min="13822" max="13822" width="16.5703125" customWidth="1"/>
    <col min="13823" max="13828" width="0" hidden="1" customWidth="1"/>
    <col min="13829" max="13829" width="12" customWidth="1"/>
    <col min="13830" max="13830" width="0" hidden="1" customWidth="1"/>
    <col min="13831" max="13831" width="11.85546875" customWidth="1"/>
    <col min="13832" max="13832" width="11.28515625" customWidth="1"/>
    <col min="14074" max="14074" width="4.28515625" customWidth="1"/>
    <col min="14075" max="14075" width="26.28515625" customWidth="1"/>
    <col min="14077" max="14077" width="17.42578125" customWidth="1"/>
    <col min="14078" max="14078" width="16.5703125" customWidth="1"/>
    <col min="14079" max="14084" width="0" hidden="1" customWidth="1"/>
    <col min="14085" max="14085" width="12" customWidth="1"/>
    <col min="14086" max="14086" width="0" hidden="1" customWidth="1"/>
    <col min="14087" max="14087" width="11.85546875" customWidth="1"/>
    <col min="14088" max="14088" width="11.28515625" customWidth="1"/>
    <col min="14330" max="14330" width="4.28515625" customWidth="1"/>
    <col min="14331" max="14331" width="26.28515625" customWidth="1"/>
    <col min="14333" max="14333" width="17.42578125" customWidth="1"/>
    <col min="14334" max="14334" width="16.5703125" customWidth="1"/>
    <col min="14335" max="14340" width="0" hidden="1" customWidth="1"/>
    <col min="14341" max="14341" width="12" customWidth="1"/>
    <col min="14342" max="14342" width="0" hidden="1" customWidth="1"/>
    <col min="14343" max="14343" width="11.85546875" customWidth="1"/>
    <col min="14344" max="14344" width="11.28515625" customWidth="1"/>
    <col min="14586" max="14586" width="4.28515625" customWidth="1"/>
    <col min="14587" max="14587" width="26.28515625" customWidth="1"/>
    <col min="14589" max="14589" width="17.42578125" customWidth="1"/>
    <col min="14590" max="14590" width="16.5703125" customWidth="1"/>
    <col min="14591" max="14596" width="0" hidden="1" customWidth="1"/>
    <col min="14597" max="14597" width="12" customWidth="1"/>
    <col min="14598" max="14598" width="0" hidden="1" customWidth="1"/>
    <col min="14599" max="14599" width="11.85546875" customWidth="1"/>
    <col min="14600" max="14600" width="11.28515625" customWidth="1"/>
    <col min="14842" max="14842" width="4.28515625" customWidth="1"/>
    <col min="14843" max="14843" width="26.28515625" customWidth="1"/>
    <col min="14845" max="14845" width="17.42578125" customWidth="1"/>
    <col min="14846" max="14846" width="16.5703125" customWidth="1"/>
    <col min="14847" max="14852" width="0" hidden="1" customWidth="1"/>
    <col min="14853" max="14853" width="12" customWidth="1"/>
    <col min="14854" max="14854" width="0" hidden="1" customWidth="1"/>
    <col min="14855" max="14855" width="11.85546875" customWidth="1"/>
    <col min="14856" max="14856" width="11.28515625" customWidth="1"/>
    <col min="15098" max="15098" width="4.28515625" customWidth="1"/>
    <col min="15099" max="15099" width="26.28515625" customWidth="1"/>
    <col min="15101" max="15101" width="17.42578125" customWidth="1"/>
    <col min="15102" max="15102" width="16.5703125" customWidth="1"/>
    <col min="15103" max="15108" width="0" hidden="1" customWidth="1"/>
    <col min="15109" max="15109" width="12" customWidth="1"/>
    <col min="15110" max="15110" width="0" hidden="1" customWidth="1"/>
    <col min="15111" max="15111" width="11.85546875" customWidth="1"/>
    <col min="15112" max="15112" width="11.28515625" customWidth="1"/>
    <col min="15354" max="15354" width="4.28515625" customWidth="1"/>
    <col min="15355" max="15355" width="26.28515625" customWidth="1"/>
    <col min="15357" max="15357" width="17.42578125" customWidth="1"/>
    <col min="15358" max="15358" width="16.5703125" customWidth="1"/>
    <col min="15359" max="15364" width="0" hidden="1" customWidth="1"/>
    <col min="15365" max="15365" width="12" customWidth="1"/>
    <col min="15366" max="15366" width="0" hidden="1" customWidth="1"/>
    <col min="15367" max="15367" width="11.85546875" customWidth="1"/>
    <col min="15368" max="15368" width="11.28515625" customWidth="1"/>
    <col min="15610" max="15610" width="4.28515625" customWidth="1"/>
    <col min="15611" max="15611" width="26.28515625" customWidth="1"/>
    <col min="15613" max="15613" width="17.42578125" customWidth="1"/>
    <col min="15614" max="15614" width="16.5703125" customWidth="1"/>
    <col min="15615" max="15620" width="0" hidden="1" customWidth="1"/>
    <col min="15621" max="15621" width="12" customWidth="1"/>
    <col min="15622" max="15622" width="0" hidden="1" customWidth="1"/>
    <col min="15623" max="15623" width="11.85546875" customWidth="1"/>
    <col min="15624" max="15624" width="11.28515625" customWidth="1"/>
    <col min="15866" max="15866" width="4.28515625" customWidth="1"/>
    <col min="15867" max="15867" width="26.28515625" customWidth="1"/>
    <col min="15869" max="15869" width="17.42578125" customWidth="1"/>
    <col min="15870" max="15870" width="16.5703125" customWidth="1"/>
    <col min="15871" max="15876" width="0" hidden="1" customWidth="1"/>
    <col min="15877" max="15877" width="12" customWidth="1"/>
    <col min="15878" max="15878" width="0" hidden="1" customWidth="1"/>
    <col min="15879" max="15879" width="11.85546875" customWidth="1"/>
    <col min="15880" max="15880" width="11.28515625" customWidth="1"/>
    <col min="16122" max="16122" width="4.28515625" customWidth="1"/>
    <col min="16123" max="16123" width="26.28515625" customWidth="1"/>
    <col min="16125" max="16125" width="17.42578125" customWidth="1"/>
    <col min="16126" max="16126" width="16.5703125" customWidth="1"/>
    <col min="16127" max="16132" width="0" hidden="1" customWidth="1"/>
    <col min="16133" max="16133" width="12" customWidth="1"/>
    <col min="16134" max="16134" width="0" hidden="1" customWidth="1"/>
    <col min="16135" max="16135" width="11.85546875" customWidth="1"/>
    <col min="16136" max="16136" width="11.28515625" customWidth="1"/>
  </cols>
  <sheetData>
    <row r="1" spans="1:6" x14ac:dyDescent="0.25">
      <c r="D1" s="219" t="s">
        <v>182</v>
      </c>
      <c r="E1" s="219"/>
      <c r="F1" s="219"/>
    </row>
    <row r="2" spans="1:6" x14ac:dyDescent="0.25">
      <c r="D2" s="192" t="s">
        <v>148</v>
      </c>
      <c r="E2" s="192"/>
      <c r="F2" s="192"/>
    </row>
    <row r="3" spans="1:6" x14ac:dyDescent="0.25">
      <c r="D3" s="192" t="s">
        <v>2</v>
      </c>
      <c r="E3" s="192"/>
      <c r="F3" s="192"/>
    </row>
    <row r="4" spans="1:6" x14ac:dyDescent="0.25">
      <c r="B4" s="49"/>
      <c r="D4" s="192" t="s">
        <v>520</v>
      </c>
      <c r="E4" s="192"/>
      <c r="F4" s="192"/>
    </row>
    <row r="5" spans="1:6" ht="18" x14ac:dyDescent="0.25">
      <c r="D5" s="62"/>
      <c r="E5" s="62"/>
    </row>
    <row r="6" spans="1:6" x14ac:dyDescent="0.25">
      <c r="A6" s="184" t="s">
        <v>359</v>
      </c>
      <c r="B6" s="184"/>
      <c r="C6" s="184"/>
      <c r="D6" s="184"/>
      <c r="E6" s="184"/>
      <c r="F6" s="184"/>
    </row>
    <row r="7" spans="1:6" ht="18.75" customHeight="1" x14ac:dyDescent="0.25">
      <c r="A7" s="184"/>
      <c r="B7" s="184"/>
      <c r="C7" s="184"/>
      <c r="D7" s="184"/>
      <c r="E7" s="184"/>
      <c r="F7" s="184"/>
    </row>
    <row r="8" spans="1:6" x14ac:dyDescent="0.25">
      <c r="A8" s="213" t="s">
        <v>143</v>
      </c>
      <c r="B8" s="215" t="s">
        <v>273</v>
      </c>
      <c r="C8" s="216" t="s">
        <v>149</v>
      </c>
      <c r="D8" s="217" t="s">
        <v>274</v>
      </c>
      <c r="E8" s="218"/>
      <c r="F8" s="218"/>
    </row>
    <row r="9" spans="1:6" x14ac:dyDescent="0.25">
      <c r="A9" s="214"/>
      <c r="B9" s="214"/>
      <c r="C9" s="214"/>
      <c r="D9" s="64" t="s">
        <v>275</v>
      </c>
      <c r="E9" s="64" t="s">
        <v>277</v>
      </c>
      <c r="F9" s="64" t="s">
        <v>282</v>
      </c>
    </row>
    <row r="10" spans="1:6" s="51" customFormat="1" ht="99.75" x14ac:dyDescent="0.2">
      <c r="A10" s="53"/>
      <c r="B10" s="65" t="s">
        <v>276</v>
      </c>
      <c r="C10" s="96"/>
      <c r="D10" s="52">
        <f>D13+D20+D11</f>
        <v>110728.57999999999</v>
      </c>
      <c r="E10" s="52">
        <f t="shared" ref="E10:F10" si="0">E13+E20+E11</f>
        <v>40334.027690000003</v>
      </c>
      <c r="F10" s="52">
        <f t="shared" si="0"/>
        <v>306439.60000000003</v>
      </c>
    </row>
    <row r="11" spans="1:6" s="51" customFormat="1" x14ac:dyDescent="0.2">
      <c r="A11" s="53" t="s">
        <v>144</v>
      </c>
      <c r="B11" s="65" t="s">
        <v>501</v>
      </c>
      <c r="C11" s="22" t="s">
        <v>95</v>
      </c>
      <c r="D11" s="52">
        <f>D12</f>
        <v>14472.37</v>
      </c>
      <c r="E11" s="52">
        <f t="shared" ref="E11:F11" si="1">E12</f>
        <v>0</v>
      </c>
      <c r="F11" s="52">
        <f t="shared" si="1"/>
        <v>0</v>
      </c>
    </row>
    <row r="12" spans="1:6" s="51" customFormat="1" ht="30" x14ac:dyDescent="0.2">
      <c r="A12" s="56" t="s">
        <v>507</v>
      </c>
      <c r="B12" s="137" t="s">
        <v>513</v>
      </c>
      <c r="C12" s="22" t="s">
        <v>95</v>
      </c>
      <c r="D12" s="31">
        <f>'программные 5.1'!I81</f>
        <v>14472.37</v>
      </c>
      <c r="E12" s="31">
        <f>'программные 5.1'!J81</f>
        <v>0</v>
      </c>
      <c r="F12" s="31">
        <f>'программные 5.1'!K81</f>
        <v>0</v>
      </c>
    </row>
    <row r="13" spans="1:6" ht="28.5" x14ac:dyDescent="0.25">
      <c r="A13" s="53" t="s">
        <v>145</v>
      </c>
      <c r="B13" s="65" t="s">
        <v>170</v>
      </c>
      <c r="C13" s="97"/>
      <c r="D13" s="52">
        <f>SUM(D14:D19)</f>
        <v>71859.34</v>
      </c>
      <c r="E13" s="52">
        <f t="shared" ref="E13" si="2">SUM(E14:E19)</f>
        <v>39924.067690000003</v>
      </c>
      <c r="F13" s="52">
        <f>SUM(F14:F19)</f>
        <v>34557.090000000004</v>
      </c>
    </row>
    <row r="14" spans="1:6" s="55" customFormat="1" ht="45" x14ac:dyDescent="0.25">
      <c r="A14" s="56" t="s">
        <v>508</v>
      </c>
      <c r="B14" s="58" t="s">
        <v>235</v>
      </c>
      <c r="C14" s="98" t="s">
        <v>87</v>
      </c>
      <c r="D14" s="31">
        <f>'программные 5.1'!I85</f>
        <v>2505</v>
      </c>
      <c r="E14" s="31">
        <f>'программные 5.1'!J85</f>
        <v>756</v>
      </c>
      <c r="F14" s="31">
        <f>'программные 5.1'!K85</f>
        <v>807</v>
      </c>
    </row>
    <row r="15" spans="1:6" ht="30" x14ac:dyDescent="0.25">
      <c r="A15" s="56" t="s">
        <v>509</v>
      </c>
      <c r="B15" s="58" t="s">
        <v>222</v>
      </c>
      <c r="C15" s="98" t="s">
        <v>163</v>
      </c>
      <c r="D15" s="31">
        <f>'программные 5.1'!I90</f>
        <v>500</v>
      </c>
      <c r="E15" s="31">
        <f>'программные 5.1'!J90</f>
        <v>700</v>
      </c>
      <c r="F15" s="31">
        <f>'программные 5.1'!K90</f>
        <v>900</v>
      </c>
    </row>
    <row r="16" spans="1:6" ht="60" x14ac:dyDescent="0.25">
      <c r="A16" s="56" t="s">
        <v>510</v>
      </c>
      <c r="B16" s="41" t="s">
        <v>226</v>
      </c>
      <c r="C16" s="22" t="s">
        <v>372</v>
      </c>
      <c r="D16" s="31">
        <f>'программные 5.1'!I93</f>
        <v>53015.100000000006</v>
      </c>
      <c r="E16" s="31">
        <f>'программные 5.1'!J93</f>
        <v>21916.60369</v>
      </c>
      <c r="F16" s="31">
        <f>'программные 5.1'!K93</f>
        <v>15122.05</v>
      </c>
    </row>
    <row r="17" spans="1:6" ht="45" x14ac:dyDescent="0.25">
      <c r="A17" s="56" t="s">
        <v>511</v>
      </c>
      <c r="B17" s="41" t="s">
        <v>171</v>
      </c>
      <c r="C17" s="22" t="s">
        <v>353</v>
      </c>
      <c r="D17" s="31">
        <f>'программные 5.1'!I120</f>
        <v>14911.81</v>
      </c>
      <c r="E17" s="31">
        <f>'программные 5.1'!J120</f>
        <v>15882.844000000001</v>
      </c>
      <c r="F17" s="31">
        <f>'программные 5.1'!K120</f>
        <v>17059.420000000002</v>
      </c>
    </row>
    <row r="18" spans="1:6" ht="30" x14ac:dyDescent="0.25">
      <c r="A18" s="56" t="s">
        <v>512</v>
      </c>
      <c r="B18" s="54" t="s">
        <v>255</v>
      </c>
      <c r="C18" s="22" t="s">
        <v>99</v>
      </c>
      <c r="D18" s="31">
        <f>'программные 5.1'!I149</f>
        <v>917.43000000000006</v>
      </c>
      <c r="E18" s="31">
        <f>'программные 5.1'!J149</f>
        <v>658.62</v>
      </c>
      <c r="F18" s="31">
        <f>'программные 5.1'!K149</f>
        <v>658.62</v>
      </c>
    </row>
    <row r="19" spans="1:6" ht="75" x14ac:dyDescent="0.25">
      <c r="A19" s="56" t="s">
        <v>147</v>
      </c>
      <c r="B19" s="41" t="s">
        <v>231</v>
      </c>
      <c r="C19" s="22" t="s">
        <v>85</v>
      </c>
      <c r="D19" s="66">
        <f>'программные 5.1'!I156</f>
        <v>10</v>
      </c>
      <c r="E19" s="66">
        <f>'программные 5.1'!J156</f>
        <v>10</v>
      </c>
      <c r="F19" s="66">
        <f>'программные 5.1'!K156</f>
        <v>10</v>
      </c>
    </row>
    <row r="20" spans="1:6" x14ac:dyDescent="0.25">
      <c r="A20" s="56"/>
      <c r="B20" s="99" t="s">
        <v>362</v>
      </c>
      <c r="C20" s="21"/>
      <c r="D20" s="102">
        <f>SUM(D21:D24)</f>
        <v>24396.870000000003</v>
      </c>
      <c r="E20" s="102">
        <f t="shared" ref="E20:F20" si="3">SUM(E21:E24)</f>
        <v>409.96</v>
      </c>
      <c r="F20" s="102">
        <f t="shared" si="3"/>
        <v>271882.51</v>
      </c>
    </row>
    <row r="21" spans="1:6" ht="30" x14ac:dyDescent="0.25">
      <c r="A21" s="56" t="s">
        <v>144</v>
      </c>
      <c r="B21" s="156" t="s">
        <v>517</v>
      </c>
      <c r="C21" s="22" t="s">
        <v>107</v>
      </c>
      <c r="D21" s="66">
        <f>'программные 5.1'!I160</f>
        <v>0</v>
      </c>
      <c r="E21" s="66">
        <f>'программные 5.1'!J160</f>
        <v>0</v>
      </c>
      <c r="F21" s="66">
        <f>'программные 5.1'!K160</f>
        <v>258569.4</v>
      </c>
    </row>
    <row r="22" spans="1:6" ht="30" x14ac:dyDescent="0.25">
      <c r="A22" s="56" t="s">
        <v>145</v>
      </c>
      <c r="B22" s="41" t="s">
        <v>364</v>
      </c>
      <c r="C22" s="22" t="s">
        <v>95</v>
      </c>
      <c r="D22" s="31">
        <f>'программные 5.1'!I163</f>
        <v>563.33000000000004</v>
      </c>
      <c r="E22" s="31">
        <f>'программные 5.1'!J163</f>
        <v>409.96</v>
      </c>
      <c r="F22" s="31">
        <f>'программные 5.1'!K163</f>
        <v>160.25</v>
      </c>
    </row>
    <row r="23" spans="1:6" ht="60" x14ac:dyDescent="0.25">
      <c r="A23" s="67" t="s">
        <v>146</v>
      </c>
      <c r="B23" s="68" t="s">
        <v>365</v>
      </c>
      <c r="C23" s="100" t="s">
        <v>85</v>
      </c>
      <c r="D23" s="66">
        <f>'программные 5.1'!I166</f>
        <v>11372.93</v>
      </c>
      <c r="E23" s="66">
        <f>'программные 5.1'!J166</f>
        <v>0</v>
      </c>
      <c r="F23" s="66">
        <f>'программные 5.1'!K166</f>
        <v>13152.86</v>
      </c>
    </row>
    <row r="24" spans="1:6" ht="45" x14ac:dyDescent="0.25">
      <c r="A24" s="67" t="s">
        <v>519</v>
      </c>
      <c r="B24" s="101" t="s">
        <v>366</v>
      </c>
      <c r="C24" s="69" t="s">
        <v>95</v>
      </c>
      <c r="D24" s="66">
        <f>'программные 5.1'!I171</f>
        <v>12460.61</v>
      </c>
      <c r="E24" s="66">
        <f>'программные 5.1'!J171</f>
        <v>0</v>
      </c>
      <c r="F24" s="66">
        <f>'программные 5.1'!K171</f>
        <v>0</v>
      </c>
    </row>
  </sheetData>
  <mergeCells count="9">
    <mergeCell ref="A8:A9"/>
    <mergeCell ref="B8:B9"/>
    <mergeCell ref="C8:C9"/>
    <mergeCell ref="D8:F8"/>
    <mergeCell ref="D1:F1"/>
    <mergeCell ref="D4:F4"/>
    <mergeCell ref="D3:F3"/>
    <mergeCell ref="D2:F2"/>
    <mergeCell ref="A6:F7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43" workbookViewId="0">
      <selection activeCell="E49" sqref="E49"/>
    </sheetView>
  </sheetViews>
  <sheetFormatPr defaultRowHeight="15" x14ac:dyDescent="0.25"/>
  <cols>
    <col min="1" max="1" width="18.7109375" style="8" customWidth="1"/>
    <col min="2" max="2" width="31.28515625" customWidth="1"/>
    <col min="3" max="3" width="15.5703125" style="78" customWidth="1"/>
    <col min="4" max="4" width="12.5703125" style="78" customWidth="1"/>
    <col min="5" max="5" width="16.85546875" style="78" customWidth="1"/>
    <col min="6" max="6" width="6" customWidth="1"/>
  </cols>
  <sheetData>
    <row r="1" spans="1:5" x14ac:dyDescent="0.25">
      <c r="A1" s="7"/>
      <c r="B1" s="1"/>
      <c r="C1" s="185" t="s">
        <v>0</v>
      </c>
      <c r="D1" s="185"/>
      <c r="E1" s="185"/>
    </row>
    <row r="2" spans="1:5" x14ac:dyDescent="0.25">
      <c r="A2" s="7"/>
      <c r="B2" s="1"/>
      <c r="C2" s="185" t="s">
        <v>1</v>
      </c>
      <c r="D2" s="185"/>
      <c r="E2" s="185"/>
    </row>
    <row r="3" spans="1:5" x14ac:dyDescent="0.25">
      <c r="A3" s="7"/>
      <c r="B3" s="1"/>
      <c r="C3" s="185" t="s">
        <v>2</v>
      </c>
      <c r="D3" s="185"/>
      <c r="E3" s="185"/>
    </row>
    <row r="4" spans="1:5" x14ac:dyDescent="0.25">
      <c r="B4" s="1"/>
      <c r="C4" s="185" t="s">
        <v>520</v>
      </c>
      <c r="D4" s="185"/>
      <c r="E4" s="185"/>
    </row>
    <row r="5" spans="1:5" x14ac:dyDescent="0.25">
      <c r="B5" s="1"/>
      <c r="C5" s="71"/>
      <c r="D5" s="71"/>
      <c r="E5" s="72"/>
    </row>
    <row r="6" spans="1:5" x14ac:dyDescent="0.25">
      <c r="A6" s="186" t="s">
        <v>419</v>
      </c>
      <c r="B6" s="186"/>
      <c r="C6" s="186"/>
      <c r="D6" s="186"/>
      <c r="E6" s="186"/>
    </row>
    <row r="7" spans="1:5" ht="8.4499999999999993" customHeight="1" x14ac:dyDescent="0.25">
      <c r="A7" s="187"/>
      <c r="B7" s="187"/>
      <c r="C7" s="187"/>
      <c r="D7" s="187"/>
      <c r="E7" s="187"/>
    </row>
    <row r="8" spans="1:5" ht="52.5" x14ac:dyDescent="0.25">
      <c r="A8" s="3" t="s">
        <v>3</v>
      </c>
      <c r="B8" s="3" t="s">
        <v>4</v>
      </c>
      <c r="C8" s="11" t="s">
        <v>61</v>
      </c>
      <c r="D8" s="11" t="s">
        <v>409</v>
      </c>
      <c r="E8" s="11" t="s">
        <v>61</v>
      </c>
    </row>
    <row r="9" spans="1:5" ht="21" x14ac:dyDescent="0.25">
      <c r="A9" s="9"/>
      <c r="B9" s="3" t="s">
        <v>5</v>
      </c>
      <c r="C9" s="11">
        <v>41946782.869999997</v>
      </c>
      <c r="D9" s="11">
        <f>+D10+D25</f>
        <v>1704738.09</v>
      </c>
      <c r="E9" s="11">
        <f>+E10+E25</f>
        <v>43651520.960000001</v>
      </c>
    </row>
    <row r="10" spans="1:5" x14ac:dyDescent="0.25">
      <c r="A10" s="9"/>
      <c r="B10" s="12" t="s">
        <v>6</v>
      </c>
      <c r="C10" s="11">
        <v>40053700</v>
      </c>
      <c r="D10" s="11">
        <f>+D11+D13+D16+D18+D20</f>
        <v>1704738.09</v>
      </c>
      <c r="E10" s="11">
        <f>+E11+E13+E16+E18+E20</f>
        <v>41758438.090000004</v>
      </c>
    </row>
    <row r="11" spans="1:5" ht="27" customHeight="1" x14ac:dyDescent="0.25">
      <c r="A11" s="2" t="s">
        <v>7</v>
      </c>
      <c r="B11" s="3" t="s">
        <v>8</v>
      </c>
      <c r="C11" s="11">
        <v>5222900</v>
      </c>
      <c r="D11" s="11"/>
      <c r="E11" s="11">
        <f>SUM(E12:E12)</f>
        <v>5222900</v>
      </c>
    </row>
    <row r="12" spans="1:5" ht="90" x14ac:dyDescent="0.25">
      <c r="A12" s="10" t="s">
        <v>9</v>
      </c>
      <c r="B12" s="10" t="s">
        <v>10</v>
      </c>
      <c r="C12" s="73">
        <v>5222900</v>
      </c>
      <c r="D12" s="73"/>
      <c r="E12" s="73">
        <v>5222900</v>
      </c>
    </row>
    <row r="13" spans="1:5" ht="31.5" x14ac:dyDescent="0.25">
      <c r="A13" s="2" t="s">
        <v>11</v>
      </c>
      <c r="B13" s="3" t="s">
        <v>12</v>
      </c>
      <c r="C13" s="11">
        <v>5145000</v>
      </c>
      <c r="D13" s="11"/>
      <c r="E13" s="11">
        <f>SUM(E14:E15)</f>
        <v>5145000</v>
      </c>
    </row>
    <row r="14" spans="1:5" ht="78.75" x14ac:dyDescent="0.25">
      <c r="A14" s="10" t="s">
        <v>13</v>
      </c>
      <c r="B14" s="10" t="s">
        <v>14</v>
      </c>
      <c r="C14" s="74">
        <v>2500000</v>
      </c>
      <c r="D14" s="74"/>
      <c r="E14" s="74">
        <v>2500000</v>
      </c>
    </row>
    <row r="15" spans="1:5" ht="90" x14ac:dyDescent="0.25">
      <c r="A15" s="10" t="s">
        <v>15</v>
      </c>
      <c r="B15" s="10" t="s">
        <v>16</v>
      </c>
      <c r="C15" s="74">
        <v>2645000</v>
      </c>
      <c r="D15" s="74"/>
      <c r="E15" s="74">
        <v>2645000</v>
      </c>
    </row>
    <row r="16" spans="1:5" ht="21" x14ac:dyDescent="0.25">
      <c r="A16" s="2" t="s">
        <v>17</v>
      </c>
      <c r="B16" s="3" t="s">
        <v>18</v>
      </c>
      <c r="C16" s="11">
        <v>286800</v>
      </c>
      <c r="D16" s="11">
        <f>D17</f>
        <v>1704738.09</v>
      </c>
      <c r="E16" s="11">
        <f>+E17</f>
        <v>1991538.09</v>
      </c>
    </row>
    <row r="17" spans="1:5" ht="22.5" x14ac:dyDescent="0.25">
      <c r="A17" s="10" t="s">
        <v>19</v>
      </c>
      <c r="B17" s="10" t="s">
        <v>18</v>
      </c>
      <c r="C17" s="75">
        <v>286800</v>
      </c>
      <c r="D17" s="75">
        <v>1704738.09</v>
      </c>
      <c r="E17" s="75">
        <f>C17+D17</f>
        <v>1991538.09</v>
      </c>
    </row>
    <row r="18" spans="1:5" ht="21" x14ac:dyDescent="0.25">
      <c r="A18" s="2" t="s">
        <v>20</v>
      </c>
      <c r="B18" s="3" t="s">
        <v>21</v>
      </c>
      <c r="C18" s="11">
        <v>4449000</v>
      </c>
      <c r="D18" s="11"/>
      <c r="E18" s="11">
        <f>+E19</f>
        <v>4449000</v>
      </c>
    </row>
    <row r="19" spans="1:5" ht="56.25" x14ac:dyDescent="0.25">
      <c r="A19" s="10" t="s">
        <v>22</v>
      </c>
      <c r="B19" s="10" t="s">
        <v>23</v>
      </c>
      <c r="C19" s="73">
        <v>4449000</v>
      </c>
      <c r="D19" s="73"/>
      <c r="E19" s="73">
        <v>4449000</v>
      </c>
    </row>
    <row r="20" spans="1:5" ht="21" x14ac:dyDescent="0.25">
      <c r="A20" s="2" t="s">
        <v>24</v>
      </c>
      <c r="B20" s="3" t="s">
        <v>25</v>
      </c>
      <c r="C20" s="11">
        <v>24950000</v>
      </c>
      <c r="D20" s="11"/>
      <c r="E20" s="11">
        <f>+E21+E23</f>
        <v>24950000</v>
      </c>
    </row>
    <row r="21" spans="1:5" ht="22.5" x14ac:dyDescent="0.25">
      <c r="A21" s="9" t="s">
        <v>26</v>
      </c>
      <c r="B21" s="9" t="s">
        <v>27</v>
      </c>
      <c r="C21" s="11">
        <v>14254000</v>
      </c>
      <c r="D21" s="11"/>
      <c r="E21" s="11">
        <f>+E22</f>
        <v>14254000</v>
      </c>
    </row>
    <row r="22" spans="1:5" ht="45" x14ac:dyDescent="0.25">
      <c r="A22" s="10" t="s">
        <v>28</v>
      </c>
      <c r="B22" s="10" t="s">
        <v>29</v>
      </c>
      <c r="C22" s="76">
        <v>14254000</v>
      </c>
      <c r="D22" s="76"/>
      <c r="E22" s="76">
        <v>14254000</v>
      </c>
    </row>
    <row r="23" spans="1:5" ht="22.5" x14ac:dyDescent="0.25">
      <c r="A23" s="9" t="s">
        <v>30</v>
      </c>
      <c r="B23" s="9" t="s">
        <v>31</v>
      </c>
      <c r="C23" s="11">
        <v>10696000</v>
      </c>
      <c r="D23" s="11"/>
      <c r="E23" s="11">
        <f>+E24</f>
        <v>10696000</v>
      </c>
    </row>
    <row r="24" spans="1:5" ht="45" x14ac:dyDescent="0.25">
      <c r="A24" s="10" t="s">
        <v>32</v>
      </c>
      <c r="B24" s="10" t="s">
        <v>33</v>
      </c>
      <c r="C24" s="76">
        <v>10696000</v>
      </c>
      <c r="D24" s="76"/>
      <c r="E24" s="76">
        <v>10696000</v>
      </c>
    </row>
    <row r="25" spans="1:5" x14ac:dyDescent="0.25">
      <c r="A25" s="9"/>
      <c r="B25" s="12" t="s">
        <v>34</v>
      </c>
      <c r="C25" s="11">
        <v>1893082.87</v>
      </c>
      <c r="D25" s="11">
        <f>D26+D29+D30</f>
        <v>0</v>
      </c>
      <c r="E25" s="11">
        <f>C25+D25</f>
        <v>1893082.87</v>
      </c>
    </row>
    <row r="26" spans="1:5" ht="52.5" x14ac:dyDescent="0.25">
      <c r="A26" s="2" t="s">
        <v>35</v>
      </c>
      <c r="B26" s="3" t="s">
        <v>36</v>
      </c>
      <c r="C26" s="11">
        <v>1134063</v>
      </c>
      <c r="D26" s="11">
        <f>SUM(D27:D28)</f>
        <v>0</v>
      </c>
      <c r="E26" s="11">
        <f>C26+D26</f>
        <v>1134063</v>
      </c>
    </row>
    <row r="27" spans="1:5" ht="67.5" x14ac:dyDescent="0.25">
      <c r="A27" s="17" t="s">
        <v>37</v>
      </c>
      <c r="B27" s="17" t="s">
        <v>38</v>
      </c>
      <c r="C27" s="77">
        <v>134063</v>
      </c>
      <c r="D27" s="77"/>
      <c r="E27" s="77">
        <v>134063</v>
      </c>
    </row>
    <row r="28" spans="1:5" ht="78.75" x14ac:dyDescent="0.25">
      <c r="A28" s="10" t="s">
        <v>39</v>
      </c>
      <c r="B28" s="10" t="s">
        <v>40</v>
      </c>
      <c r="C28" s="77">
        <v>1000000</v>
      </c>
      <c r="D28" s="77"/>
      <c r="E28" s="77">
        <v>1000000</v>
      </c>
    </row>
    <row r="29" spans="1:5" ht="22.5" x14ac:dyDescent="0.25">
      <c r="A29" s="10" t="s">
        <v>424</v>
      </c>
      <c r="B29" s="10" t="s">
        <v>425</v>
      </c>
      <c r="C29" s="77">
        <v>2211.0700000000002</v>
      </c>
      <c r="D29" s="77"/>
      <c r="E29" s="77">
        <f>C29+D29</f>
        <v>2211.0700000000002</v>
      </c>
    </row>
    <row r="30" spans="1:5" ht="56.25" x14ac:dyDescent="0.25">
      <c r="A30" s="10" t="s">
        <v>426</v>
      </c>
      <c r="B30" s="10" t="s">
        <v>427</v>
      </c>
      <c r="C30" s="77">
        <v>756808.8</v>
      </c>
      <c r="D30" s="77"/>
      <c r="E30" s="77">
        <f>C30+D30</f>
        <v>756808.8</v>
      </c>
    </row>
    <row r="31" spans="1:5" ht="21" x14ac:dyDescent="0.25">
      <c r="A31" s="2" t="s">
        <v>41</v>
      </c>
      <c r="B31" s="3" t="s">
        <v>42</v>
      </c>
      <c r="C31" s="11">
        <v>73004425.569999993</v>
      </c>
      <c r="D31" s="11">
        <f>+D32</f>
        <v>0</v>
      </c>
      <c r="E31" s="11">
        <f>+E32</f>
        <v>73004425.569999993</v>
      </c>
    </row>
    <row r="32" spans="1:5" s="4" customFormat="1" ht="42" x14ac:dyDescent="0.2">
      <c r="A32" s="2" t="s">
        <v>43</v>
      </c>
      <c r="B32" s="3" t="s">
        <v>44</v>
      </c>
      <c r="C32" s="11">
        <v>73004425.569999993</v>
      </c>
      <c r="D32" s="11">
        <f>+D33+D34+D44+D47</f>
        <v>0</v>
      </c>
      <c r="E32" s="11">
        <f>+E33+E34+E44+E47</f>
        <v>73004425.569999993</v>
      </c>
    </row>
    <row r="33" spans="1:5" s="4" customFormat="1" ht="31.5" x14ac:dyDescent="0.2">
      <c r="A33" s="85" t="s">
        <v>174</v>
      </c>
      <c r="B33" s="86" t="s">
        <v>45</v>
      </c>
      <c r="C33" s="87">
        <v>23042200</v>
      </c>
      <c r="D33" s="87"/>
      <c r="E33" s="87">
        <f>5440900+17601300</f>
        <v>23042200</v>
      </c>
    </row>
    <row r="34" spans="1:5" s="4" customFormat="1" ht="31.5" x14ac:dyDescent="0.2">
      <c r="A34" s="85" t="s">
        <v>46</v>
      </c>
      <c r="B34" s="86" t="s">
        <v>47</v>
      </c>
      <c r="C34" s="89">
        <v>44142305.57</v>
      </c>
      <c r="D34" s="89">
        <f>SUM(D35:D43)</f>
        <v>0</v>
      </c>
      <c r="E34" s="89">
        <f>C34+D34</f>
        <v>44142305.57</v>
      </c>
    </row>
    <row r="35" spans="1:5" ht="22.5" x14ac:dyDescent="0.25">
      <c r="A35" s="10" t="s">
        <v>48</v>
      </c>
      <c r="B35" s="10" t="s">
        <v>49</v>
      </c>
      <c r="C35" s="74">
        <v>1981900</v>
      </c>
      <c r="D35" s="74"/>
      <c r="E35" s="74">
        <v>1981900</v>
      </c>
    </row>
    <row r="36" spans="1:5" ht="22.5" x14ac:dyDescent="0.25">
      <c r="A36" s="10" t="s">
        <v>48</v>
      </c>
      <c r="B36" s="10" t="s">
        <v>49</v>
      </c>
      <c r="C36" s="77">
        <v>512631.43</v>
      </c>
      <c r="D36" s="74"/>
      <c r="E36" s="77">
        <f>C36+D36</f>
        <v>512631.43</v>
      </c>
    </row>
    <row r="37" spans="1:5" ht="22.5" x14ac:dyDescent="0.25">
      <c r="A37" s="10" t="s">
        <v>48</v>
      </c>
      <c r="B37" s="10" t="s">
        <v>49</v>
      </c>
      <c r="C37" s="74">
        <v>1020400</v>
      </c>
      <c r="D37" s="74"/>
      <c r="E37" s="74">
        <v>1020400</v>
      </c>
    </row>
    <row r="38" spans="1:5" ht="22.5" x14ac:dyDescent="0.25">
      <c r="A38" s="10" t="s">
        <v>48</v>
      </c>
      <c r="B38" s="10" t="s">
        <v>49</v>
      </c>
      <c r="C38" s="74">
        <v>896900</v>
      </c>
      <c r="D38" s="74"/>
      <c r="E38" s="74">
        <v>896900</v>
      </c>
    </row>
    <row r="39" spans="1:5" ht="22.5" x14ac:dyDescent="0.25">
      <c r="A39" s="10" t="s">
        <v>48</v>
      </c>
      <c r="B39" s="10" t="s">
        <v>49</v>
      </c>
      <c r="C39" s="74">
        <v>158810</v>
      </c>
      <c r="D39" s="74"/>
      <c r="E39" s="74">
        <v>158810</v>
      </c>
    </row>
    <row r="40" spans="1:5" ht="22.5" x14ac:dyDescent="0.25">
      <c r="A40" s="10" t="s">
        <v>48</v>
      </c>
      <c r="B40" s="10" t="s">
        <v>49</v>
      </c>
      <c r="C40" s="74">
        <v>8000000</v>
      </c>
      <c r="D40" s="74"/>
      <c r="E40" s="74">
        <f>C40+D40</f>
        <v>8000000</v>
      </c>
    </row>
    <row r="41" spans="1:5" ht="22.5" x14ac:dyDescent="0.25">
      <c r="A41" s="10" t="s">
        <v>48</v>
      </c>
      <c r="B41" s="10" t="s">
        <v>49</v>
      </c>
      <c r="C41" s="74">
        <v>13222300</v>
      </c>
      <c r="D41" s="74"/>
      <c r="E41" s="74">
        <f>C41+D41</f>
        <v>13222300</v>
      </c>
    </row>
    <row r="42" spans="1:5" ht="33.75" x14ac:dyDescent="0.25">
      <c r="A42" s="10" t="s">
        <v>287</v>
      </c>
      <c r="B42" s="10" t="s">
        <v>288</v>
      </c>
      <c r="C42" s="74">
        <v>8000000</v>
      </c>
      <c r="D42" s="74"/>
      <c r="E42" s="74">
        <v>8000000</v>
      </c>
    </row>
    <row r="43" spans="1:5" ht="56.25" x14ac:dyDescent="0.25">
      <c r="A43" s="10" t="s">
        <v>417</v>
      </c>
      <c r="B43" s="10" t="s">
        <v>411</v>
      </c>
      <c r="C43" s="77">
        <v>10349364.140000001</v>
      </c>
      <c r="D43" s="74"/>
      <c r="E43" s="77">
        <f t="shared" ref="E43" si="0">C43+D43</f>
        <v>10349364.140000001</v>
      </c>
    </row>
    <row r="44" spans="1:5" ht="31.5" x14ac:dyDescent="0.25">
      <c r="A44" s="2" t="s">
        <v>50</v>
      </c>
      <c r="B44" s="3" t="s">
        <v>51</v>
      </c>
      <c r="C44" s="11">
        <v>349920</v>
      </c>
      <c r="D44" s="11">
        <f>SUM(D45:D46)</f>
        <v>0</v>
      </c>
      <c r="E44" s="11">
        <f>C44+D44</f>
        <v>349920</v>
      </c>
    </row>
    <row r="45" spans="1:5" ht="33.75" x14ac:dyDescent="0.25">
      <c r="A45" s="10" t="s">
        <v>52</v>
      </c>
      <c r="B45" s="10" t="s">
        <v>53</v>
      </c>
      <c r="C45" s="77">
        <v>3520</v>
      </c>
      <c r="D45" s="77"/>
      <c r="E45" s="77">
        <v>3520</v>
      </c>
    </row>
    <row r="46" spans="1:5" ht="56.25" x14ac:dyDescent="0.25">
      <c r="A46" s="10" t="s">
        <v>54</v>
      </c>
      <c r="B46" s="10" t="s">
        <v>416</v>
      </c>
      <c r="C46" s="77">
        <v>346400</v>
      </c>
      <c r="D46" s="77"/>
      <c r="E46" s="77">
        <f>C46+D46</f>
        <v>346400</v>
      </c>
    </row>
    <row r="47" spans="1:5" ht="21" x14ac:dyDescent="0.25">
      <c r="A47" s="2" t="s">
        <v>56</v>
      </c>
      <c r="B47" s="3" t="s">
        <v>57</v>
      </c>
      <c r="C47" s="90">
        <v>5470000</v>
      </c>
      <c r="D47" s="90">
        <f>D48</f>
        <v>0</v>
      </c>
      <c r="E47" s="90">
        <f>C47+D47</f>
        <v>5470000</v>
      </c>
    </row>
    <row r="48" spans="1:5" ht="33.75" x14ac:dyDescent="0.25">
      <c r="A48" s="10" t="s">
        <v>58</v>
      </c>
      <c r="B48" s="10" t="s">
        <v>59</v>
      </c>
      <c r="C48" s="74">
        <v>5470000</v>
      </c>
      <c r="D48" s="74"/>
      <c r="E48" s="74">
        <f>C48+D48</f>
        <v>5470000</v>
      </c>
    </row>
    <row r="49" spans="1:6" x14ac:dyDescent="0.25">
      <c r="A49" s="2"/>
      <c r="B49" s="2" t="s">
        <v>60</v>
      </c>
      <c r="C49" s="11">
        <v>114951208.44</v>
      </c>
      <c r="D49" s="11">
        <f>+D31+D9</f>
        <v>1704738.09</v>
      </c>
      <c r="E49" s="11">
        <f>C49+D49</f>
        <v>116655946.53</v>
      </c>
      <c r="F49" s="57"/>
    </row>
    <row r="50" spans="1:6" x14ac:dyDescent="0.25">
      <c r="F50" s="5"/>
    </row>
  </sheetData>
  <mergeCells count="5">
    <mergeCell ref="A6:E7"/>
    <mergeCell ref="C1:E1"/>
    <mergeCell ref="C2:E2"/>
    <mergeCell ref="C3:E3"/>
    <mergeCell ref="C4:E4"/>
  </mergeCells>
  <phoneticPr fontId="9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topLeftCell="A31" workbookViewId="0">
      <selection activeCell="E42" sqref="E42"/>
    </sheetView>
  </sheetViews>
  <sheetFormatPr defaultRowHeight="15" x14ac:dyDescent="0.25"/>
  <cols>
    <col min="1" max="1" width="18.28515625" style="8" customWidth="1"/>
    <col min="2" max="2" width="29.140625" customWidth="1"/>
    <col min="3" max="3" width="12.7109375" style="78" customWidth="1"/>
    <col min="4" max="4" width="11.28515625" style="6" customWidth="1"/>
    <col min="5" max="5" width="12.28515625" style="78" customWidth="1"/>
    <col min="7" max="7" width="12.85546875" bestFit="1" customWidth="1"/>
  </cols>
  <sheetData>
    <row r="1" spans="1:5" x14ac:dyDescent="0.25">
      <c r="A1" s="7"/>
      <c r="B1" s="1"/>
      <c r="C1" s="103"/>
      <c r="D1" s="185" t="s">
        <v>0</v>
      </c>
      <c r="E1" s="185"/>
    </row>
    <row r="2" spans="1:5" x14ac:dyDescent="0.25">
      <c r="A2" s="7"/>
      <c r="B2" s="1"/>
      <c r="C2" s="185" t="s">
        <v>1</v>
      </c>
      <c r="D2" s="185"/>
      <c r="E2" s="185"/>
    </row>
    <row r="3" spans="1:5" x14ac:dyDescent="0.25">
      <c r="A3" s="7"/>
      <c r="B3" s="1"/>
      <c r="C3" s="185" t="s">
        <v>2</v>
      </c>
      <c r="D3" s="185"/>
      <c r="E3" s="185"/>
    </row>
    <row r="4" spans="1:5" x14ac:dyDescent="0.25">
      <c r="B4" s="1"/>
      <c r="C4" s="185" t="s">
        <v>520</v>
      </c>
      <c r="D4" s="185"/>
      <c r="E4" s="185"/>
    </row>
    <row r="5" spans="1:5" ht="41.25" customHeight="1" x14ac:dyDescent="0.25">
      <c r="A5" s="184" t="s">
        <v>360</v>
      </c>
      <c r="B5" s="184"/>
      <c r="C5" s="184"/>
      <c r="D5" s="184"/>
      <c r="E5" s="184"/>
    </row>
    <row r="6" spans="1:5" ht="63" x14ac:dyDescent="0.25">
      <c r="A6" s="3" t="s">
        <v>3</v>
      </c>
      <c r="B6" s="3" t="s">
        <v>4</v>
      </c>
      <c r="C6" s="11" t="s">
        <v>280</v>
      </c>
      <c r="D6" s="3" t="s">
        <v>409</v>
      </c>
      <c r="E6" s="11" t="s">
        <v>280</v>
      </c>
    </row>
    <row r="7" spans="1:5" ht="21" x14ac:dyDescent="0.25">
      <c r="A7" s="2"/>
      <c r="B7" s="3" t="s">
        <v>5</v>
      </c>
      <c r="C7" s="11">
        <f>+C8+C23</f>
        <v>41773.863000000005</v>
      </c>
      <c r="D7" s="3"/>
      <c r="E7" s="11">
        <f>+E8+E23</f>
        <v>41773.863000000005</v>
      </c>
    </row>
    <row r="8" spans="1:5" x14ac:dyDescent="0.25">
      <c r="A8" s="2"/>
      <c r="B8" s="3" t="s">
        <v>6</v>
      </c>
      <c r="C8" s="11">
        <f>+C9+C11+C14+C16+C18</f>
        <v>40639.800000000003</v>
      </c>
      <c r="D8" s="3"/>
      <c r="E8" s="11">
        <f>+E9+E11+E14+E16+E18</f>
        <v>40639.800000000003</v>
      </c>
    </row>
    <row r="9" spans="1:5" ht="27" customHeight="1" x14ac:dyDescent="0.25">
      <c r="A9" s="2" t="s">
        <v>7</v>
      </c>
      <c r="B9" s="3" t="s">
        <v>8</v>
      </c>
      <c r="C9" s="11">
        <f>SUM(C10:C10)</f>
        <v>5494.5</v>
      </c>
      <c r="D9" s="3"/>
      <c r="E9" s="11">
        <f>SUM(E10:E10)</f>
        <v>5494.5</v>
      </c>
    </row>
    <row r="10" spans="1:5" ht="90" x14ac:dyDescent="0.25">
      <c r="A10" s="10" t="s">
        <v>9</v>
      </c>
      <c r="B10" s="10" t="s">
        <v>10</v>
      </c>
      <c r="C10" s="73">
        <v>5494.5</v>
      </c>
      <c r="D10" s="13"/>
      <c r="E10" s="73">
        <v>5494.5</v>
      </c>
    </row>
    <row r="11" spans="1:5" ht="31.5" x14ac:dyDescent="0.25">
      <c r="A11" s="2" t="s">
        <v>11</v>
      </c>
      <c r="B11" s="3" t="s">
        <v>12</v>
      </c>
      <c r="C11" s="11">
        <f>SUM(C12:C13)</f>
        <v>5460</v>
      </c>
      <c r="D11" s="3"/>
      <c r="E11" s="11">
        <f>SUM(E12:E13)</f>
        <v>5460</v>
      </c>
    </row>
    <row r="12" spans="1:5" ht="78.75" x14ac:dyDescent="0.25">
      <c r="A12" s="10" t="s">
        <v>13</v>
      </c>
      <c r="B12" s="10" t="s">
        <v>14</v>
      </c>
      <c r="C12" s="74">
        <v>2660</v>
      </c>
      <c r="D12" s="14"/>
      <c r="E12" s="74">
        <v>2660</v>
      </c>
    </row>
    <row r="13" spans="1:5" ht="90" x14ac:dyDescent="0.25">
      <c r="A13" s="10" t="s">
        <v>15</v>
      </c>
      <c r="B13" s="10" t="s">
        <v>16</v>
      </c>
      <c r="C13" s="74">
        <v>2800</v>
      </c>
      <c r="D13" s="14"/>
      <c r="E13" s="74">
        <v>2800</v>
      </c>
    </row>
    <row r="14" spans="1:5" ht="21" x14ac:dyDescent="0.25">
      <c r="A14" s="2" t="s">
        <v>17</v>
      </c>
      <c r="B14" s="3" t="s">
        <v>18</v>
      </c>
      <c r="C14" s="11">
        <f>+C15</f>
        <v>286.3</v>
      </c>
      <c r="D14" s="3"/>
      <c r="E14" s="11">
        <f>+E15</f>
        <v>286.3</v>
      </c>
    </row>
    <row r="15" spans="1:5" ht="22.5" x14ac:dyDescent="0.25">
      <c r="A15" s="10" t="s">
        <v>19</v>
      </c>
      <c r="B15" s="10" t="s">
        <v>18</v>
      </c>
      <c r="C15" s="75">
        <v>286.3</v>
      </c>
      <c r="D15" s="15"/>
      <c r="E15" s="75">
        <v>286.3</v>
      </c>
    </row>
    <row r="16" spans="1:5" ht="21" x14ac:dyDescent="0.25">
      <c r="A16" s="2" t="s">
        <v>20</v>
      </c>
      <c r="B16" s="3" t="s">
        <v>21</v>
      </c>
      <c r="C16" s="11">
        <f>+C17</f>
        <v>4449</v>
      </c>
      <c r="D16" s="3"/>
      <c r="E16" s="11">
        <f>+E17</f>
        <v>4449</v>
      </c>
    </row>
    <row r="17" spans="1:5" ht="56.25" x14ac:dyDescent="0.25">
      <c r="A17" s="10" t="s">
        <v>22</v>
      </c>
      <c r="B17" s="10" t="s">
        <v>23</v>
      </c>
      <c r="C17" s="73">
        <v>4449</v>
      </c>
      <c r="D17" s="13"/>
      <c r="E17" s="73">
        <v>4449</v>
      </c>
    </row>
    <row r="18" spans="1:5" ht="21" x14ac:dyDescent="0.25">
      <c r="A18" s="2" t="s">
        <v>24</v>
      </c>
      <c r="B18" s="3" t="s">
        <v>25</v>
      </c>
      <c r="C18" s="11">
        <f>+C19+C21</f>
        <v>24950</v>
      </c>
      <c r="D18" s="3"/>
      <c r="E18" s="11">
        <f>+E19+E21</f>
        <v>24950</v>
      </c>
    </row>
    <row r="19" spans="1:5" ht="22.5" x14ac:dyDescent="0.25">
      <c r="A19" s="9" t="s">
        <v>26</v>
      </c>
      <c r="B19" s="9" t="s">
        <v>27</v>
      </c>
      <c r="C19" s="11">
        <f>+C20</f>
        <v>14254</v>
      </c>
      <c r="D19" s="3"/>
      <c r="E19" s="11">
        <f>+E20</f>
        <v>14254</v>
      </c>
    </row>
    <row r="20" spans="1:5" ht="45" x14ac:dyDescent="0.25">
      <c r="A20" s="10" t="s">
        <v>28</v>
      </c>
      <c r="B20" s="10" t="s">
        <v>29</v>
      </c>
      <c r="C20" s="76">
        <v>14254</v>
      </c>
      <c r="D20" s="16"/>
      <c r="E20" s="76">
        <v>14254</v>
      </c>
    </row>
    <row r="21" spans="1:5" ht="22.5" x14ac:dyDescent="0.25">
      <c r="A21" s="9" t="s">
        <v>30</v>
      </c>
      <c r="B21" s="9" t="s">
        <v>31</v>
      </c>
      <c r="C21" s="11">
        <f>+C22</f>
        <v>10696</v>
      </c>
      <c r="D21" s="3"/>
      <c r="E21" s="11">
        <f>+E22</f>
        <v>10696</v>
      </c>
    </row>
    <row r="22" spans="1:5" ht="45" x14ac:dyDescent="0.25">
      <c r="A22" s="10" t="s">
        <v>32</v>
      </c>
      <c r="B22" s="10" t="s">
        <v>33</v>
      </c>
      <c r="C22" s="76">
        <v>10696</v>
      </c>
      <c r="D22" s="16"/>
      <c r="E22" s="76">
        <v>10696</v>
      </c>
    </row>
    <row r="23" spans="1:5" x14ac:dyDescent="0.25">
      <c r="A23" s="9"/>
      <c r="B23" s="3" t="s">
        <v>34</v>
      </c>
      <c r="C23" s="11">
        <f>+C24</f>
        <v>1134.0630000000001</v>
      </c>
      <c r="D23" s="11"/>
      <c r="E23" s="11">
        <f>+E24</f>
        <v>1134.0630000000001</v>
      </c>
    </row>
    <row r="24" spans="1:5" ht="52.5" x14ac:dyDescent="0.25">
      <c r="A24" s="2" t="s">
        <v>35</v>
      </c>
      <c r="B24" s="3" t="s">
        <v>36</v>
      </c>
      <c r="C24" s="11">
        <f>SUM(C25:C26)</f>
        <v>1134.0630000000001</v>
      </c>
      <c r="D24" s="11">
        <f>SUM(D25:D26)</f>
        <v>0</v>
      </c>
      <c r="E24" s="11">
        <f>C24+D24</f>
        <v>1134.0630000000001</v>
      </c>
    </row>
    <row r="25" spans="1:5" ht="78.75" x14ac:dyDescent="0.25">
      <c r="A25" s="17" t="s">
        <v>37</v>
      </c>
      <c r="B25" s="17" t="s">
        <v>38</v>
      </c>
      <c r="C25" s="77">
        <v>134.06299999999999</v>
      </c>
      <c r="D25" s="77"/>
      <c r="E25" s="77">
        <v>134.06299999999999</v>
      </c>
    </row>
    <row r="26" spans="1:5" ht="90" x14ac:dyDescent="0.25">
      <c r="A26" s="10" t="s">
        <v>39</v>
      </c>
      <c r="B26" s="10" t="s">
        <v>40</v>
      </c>
      <c r="C26" s="77">
        <v>1000</v>
      </c>
      <c r="D26" s="77"/>
      <c r="E26" s="77">
        <v>1000</v>
      </c>
    </row>
    <row r="27" spans="1:5" ht="21" x14ac:dyDescent="0.25">
      <c r="A27" s="2" t="s">
        <v>41</v>
      </c>
      <c r="B27" s="3" t="s">
        <v>42</v>
      </c>
      <c r="C27" s="11">
        <f>+C28</f>
        <v>25117.49</v>
      </c>
      <c r="D27" s="11">
        <f>D28</f>
        <v>0</v>
      </c>
      <c r="E27" s="11">
        <f>+E28</f>
        <v>25117.49</v>
      </c>
    </row>
    <row r="28" spans="1:5" s="4" customFormat="1" ht="52.5" x14ac:dyDescent="0.2">
      <c r="A28" s="2" t="s">
        <v>43</v>
      </c>
      <c r="B28" s="3" t="s">
        <v>44</v>
      </c>
      <c r="C28" s="11">
        <f>+C29+C30+C38+C41</f>
        <v>25117.49</v>
      </c>
      <c r="D28" s="11">
        <f>D29+D30+D38+D41</f>
        <v>0</v>
      </c>
      <c r="E28" s="11">
        <f>C28+D28</f>
        <v>25117.49</v>
      </c>
    </row>
    <row r="29" spans="1:5" s="4" customFormat="1" ht="31.5" x14ac:dyDescent="0.2">
      <c r="A29" s="85" t="s">
        <v>174</v>
      </c>
      <c r="B29" s="86" t="s">
        <v>45</v>
      </c>
      <c r="C29" s="87">
        <f>5543.9+16538.9</f>
        <v>22082.800000000003</v>
      </c>
      <c r="D29" s="88">
        <v>0</v>
      </c>
      <c r="E29" s="87">
        <f>5543.9+16538.9</f>
        <v>22082.800000000003</v>
      </c>
    </row>
    <row r="30" spans="1:5" s="4" customFormat="1" ht="31.5" x14ac:dyDescent="0.2">
      <c r="A30" s="85" t="s">
        <v>46</v>
      </c>
      <c r="B30" s="86" t="s">
        <v>47</v>
      </c>
      <c r="C30" s="89">
        <f>SUM(C31:C37)</f>
        <v>2350.87</v>
      </c>
      <c r="D30" s="89">
        <f>SUM(D31:D37)</f>
        <v>0</v>
      </c>
      <c r="E30" s="89">
        <f>C30+D30</f>
        <v>2350.87</v>
      </c>
    </row>
    <row r="31" spans="1:5" ht="22.5" x14ac:dyDescent="0.25">
      <c r="A31" s="10" t="s">
        <v>48</v>
      </c>
      <c r="B31" s="10" t="s">
        <v>402</v>
      </c>
      <c r="C31" s="74">
        <v>1981.9</v>
      </c>
      <c r="D31" s="74"/>
      <c r="E31" s="74">
        <f>C31+D31</f>
        <v>1981.9</v>
      </c>
    </row>
    <row r="32" spans="1:5" ht="22.5" x14ac:dyDescent="0.25">
      <c r="A32" s="10" t="s">
        <v>48</v>
      </c>
      <c r="B32" s="10" t="s">
        <v>403</v>
      </c>
      <c r="C32" s="74">
        <v>368.97</v>
      </c>
      <c r="D32" s="74"/>
      <c r="E32" s="74">
        <f>C32+D32</f>
        <v>368.97</v>
      </c>
    </row>
    <row r="33" spans="1:7" ht="22.5" x14ac:dyDescent="0.25">
      <c r="A33" s="10" t="s">
        <v>48</v>
      </c>
      <c r="B33" s="10" t="s">
        <v>404</v>
      </c>
      <c r="C33" s="74">
        <v>0</v>
      </c>
      <c r="D33" s="74"/>
      <c r="E33" s="74">
        <v>0</v>
      </c>
    </row>
    <row r="34" spans="1:7" ht="22.5" x14ac:dyDescent="0.25">
      <c r="A34" s="10" t="s">
        <v>48</v>
      </c>
      <c r="B34" s="10" t="s">
        <v>405</v>
      </c>
      <c r="C34" s="74">
        <v>0</v>
      </c>
      <c r="D34" s="74"/>
      <c r="E34" s="74">
        <v>0</v>
      </c>
    </row>
    <row r="35" spans="1:7" ht="22.5" x14ac:dyDescent="0.25">
      <c r="A35" s="10" t="s">
        <v>48</v>
      </c>
      <c r="B35" s="10" t="s">
        <v>406</v>
      </c>
      <c r="C35" s="74">
        <v>0</v>
      </c>
      <c r="D35" s="74"/>
      <c r="E35" s="74">
        <f>C35+D35</f>
        <v>0</v>
      </c>
    </row>
    <row r="36" spans="1:7" ht="22.5" x14ac:dyDescent="0.25">
      <c r="A36" s="10" t="s">
        <v>48</v>
      </c>
      <c r="B36" s="10" t="s">
        <v>407</v>
      </c>
      <c r="C36" s="74">
        <v>0</v>
      </c>
      <c r="D36" s="74"/>
      <c r="E36" s="74">
        <v>0</v>
      </c>
    </row>
    <row r="37" spans="1:7" ht="33.75" x14ac:dyDescent="0.25">
      <c r="A37" s="10" t="s">
        <v>287</v>
      </c>
      <c r="B37" s="10" t="s">
        <v>288</v>
      </c>
      <c r="C37" s="74">
        <v>0</v>
      </c>
      <c r="D37" s="74"/>
      <c r="E37" s="74">
        <v>0</v>
      </c>
    </row>
    <row r="38" spans="1:7" ht="31.5" x14ac:dyDescent="0.25">
      <c r="A38" s="2" t="s">
        <v>50</v>
      </c>
      <c r="B38" s="3" t="s">
        <v>51</v>
      </c>
      <c r="C38" s="11">
        <f>SUM(C39:C40)</f>
        <v>383.82</v>
      </c>
      <c r="D38" s="3">
        <f>SUM(D39:D40)</f>
        <v>0</v>
      </c>
      <c r="E38" s="11">
        <f>C38+D38</f>
        <v>383.82</v>
      </c>
    </row>
    <row r="39" spans="1:7" ht="45" x14ac:dyDescent="0.25">
      <c r="A39" s="10" t="s">
        <v>52</v>
      </c>
      <c r="B39" s="10" t="s">
        <v>408</v>
      </c>
      <c r="C39" s="77">
        <v>3.52</v>
      </c>
      <c r="D39" s="18"/>
      <c r="E39" s="77">
        <v>3.52</v>
      </c>
    </row>
    <row r="40" spans="1:7" ht="61.5" customHeight="1" x14ac:dyDescent="0.25">
      <c r="A40" s="10" t="s">
        <v>54</v>
      </c>
      <c r="B40" s="10" t="s">
        <v>416</v>
      </c>
      <c r="C40" s="77">
        <v>380.3</v>
      </c>
      <c r="D40" s="18"/>
      <c r="E40" s="77">
        <f>C40+D40</f>
        <v>380.3</v>
      </c>
    </row>
    <row r="41" spans="1:7" s="70" customFormat="1" ht="21" x14ac:dyDescent="0.25">
      <c r="A41" s="2" t="s">
        <v>56</v>
      </c>
      <c r="B41" s="3" t="s">
        <v>57</v>
      </c>
      <c r="C41" s="91">
        <f>C42</f>
        <v>300</v>
      </c>
      <c r="D41" s="123">
        <f>D42</f>
        <v>0</v>
      </c>
      <c r="E41" s="91">
        <f>E42</f>
        <v>300</v>
      </c>
    </row>
    <row r="42" spans="1:7" ht="33.75" x14ac:dyDescent="0.25">
      <c r="A42" s="10" t="s">
        <v>58</v>
      </c>
      <c r="B42" s="10" t="s">
        <v>59</v>
      </c>
      <c r="C42" s="74">
        <v>300</v>
      </c>
      <c r="D42" s="124">
        <v>0</v>
      </c>
      <c r="E42" s="74">
        <v>300</v>
      </c>
    </row>
    <row r="43" spans="1:7" x14ac:dyDescent="0.25">
      <c r="A43" s="2"/>
      <c r="B43" s="2" t="s">
        <v>60</v>
      </c>
      <c r="C43" s="11">
        <f>+C27+C7</f>
        <v>66891.353000000003</v>
      </c>
      <c r="D43" s="11">
        <f>D8+D23+D27</f>
        <v>0</v>
      </c>
      <c r="E43" s="11">
        <f>C43+D43</f>
        <v>66891.353000000003</v>
      </c>
      <c r="G43" s="57"/>
    </row>
  </sheetData>
  <mergeCells count="5">
    <mergeCell ref="D1:E1"/>
    <mergeCell ref="C3:E3"/>
    <mergeCell ref="C4:E4"/>
    <mergeCell ref="A5:E5"/>
    <mergeCell ref="C2:E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3"/>
  <sheetViews>
    <sheetView topLeftCell="A31" workbookViewId="0">
      <selection activeCell="D31" sqref="D31"/>
    </sheetView>
  </sheetViews>
  <sheetFormatPr defaultRowHeight="15" x14ac:dyDescent="0.25"/>
  <cols>
    <col min="1" max="1" width="18.28515625" style="8" customWidth="1"/>
    <col min="2" max="2" width="29.140625" customWidth="1"/>
    <col min="3" max="3" width="12.7109375" style="78" customWidth="1"/>
    <col min="4" max="4" width="11.28515625" style="6" customWidth="1"/>
    <col min="5" max="5" width="12.5703125" style="78" customWidth="1"/>
    <col min="7" max="7" width="12.85546875" bestFit="1" customWidth="1"/>
  </cols>
  <sheetData>
    <row r="1" spans="1:5" x14ac:dyDescent="0.25">
      <c r="A1" s="7"/>
      <c r="B1" s="1"/>
      <c r="C1" s="103"/>
      <c r="D1" s="185" t="s">
        <v>0</v>
      </c>
      <c r="E1" s="185"/>
    </row>
    <row r="2" spans="1:5" x14ac:dyDescent="0.25">
      <c r="A2" s="7"/>
      <c r="B2" s="1"/>
      <c r="C2" s="185" t="s">
        <v>1</v>
      </c>
      <c r="D2" s="185"/>
      <c r="E2" s="185"/>
    </row>
    <row r="3" spans="1:5" x14ac:dyDescent="0.25">
      <c r="A3" s="7"/>
      <c r="B3" s="1"/>
      <c r="C3" s="185" t="s">
        <v>2</v>
      </c>
      <c r="D3" s="185"/>
      <c r="E3" s="185"/>
    </row>
    <row r="4" spans="1:5" x14ac:dyDescent="0.25">
      <c r="B4" s="1"/>
      <c r="C4" s="185" t="s">
        <v>520</v>
      </c>
      <c r="D4" s="185"/>
      <c r="E4" s="185"/>
    </row>
    <row r="5" spans="1:5" ht="41.25" customHeight="1" x14ac:dyDescent="0.25">
      <c r="A5" s="184" t="s">
        <v>360</v>
      </c>
      <c r="B5" s="184"/>
      <c r="C5" s="184"/>
      <c r="D5" s="184"/>
      <c r="E5" s="188"/>
    </row>
    <row r="6" spans="1:5" ht="63" x14ac:dyDescent="0.25">
      <c r="A6" s="3" t="s">
        <v>3</v>
      </c>
      <c r="B6" s="3" t="s">
        <v>4</v>
      </c>
      <c r="C6" s="11" t="s">
        <v>281</v>
      </c>
      <c r="D6" s="3" t="s">
        <v>409</v>
      </c>
      <c r="E6" s="11" t="s">
        <v>281</v>
      </c>
    </row>
    <row r="7" spans="1:5" ht="21" x14ac:dyDescent="0.25">
      <c r="A7" s="2"/>
      <c r="B7" s="3" t="s">
        <v>5</v>
      </c>
      <c r="C7" s="11">
        <v>42429.563000000002</v>
      </c>
      <c r="D7" s="3"/>
      <c r="E7" s="11">
        <f>+E8+E23</f>
        <v>42429.563000000002</v>
      </c>
    </row>
    <row r="8" spans="1:5" x14ac:dyDescent="0.25">
      <c r="A8" s="2"/>
      <c r="B8" s="3" t="s">
        <v>6</v>
      </c>
      <c r="C8" s="11">
        <v>41295.5</v>
      </c>
      <c r="D8" s="3"/>
      <c r="E8" s="11">
        <f>+E9+E11+E14+E16+E18</f>
        <v>41295.5</v>
      </c>
    </row>
    <row r="9" spans="1:5" ht="27" customHeight="1" x14ac:dyDescent="0.25">
      <c r="A9" s="2" t="s">
        <v>7</v>
      </c>
      <c r="B9" s="3" t="s">
        <v>8</v>
      </c>
      <c r="C9" s="11">
        <v>5780.2</v>
      </c>
      <c r="D9" s="3"/>
      <c r="E9" s="11">
        <f>SUM(E10:E10)</f>
        <v>5780.2</v>
      </c>
    </row>
    <row r="10" spans="1:5" ht="90" x14ac:dyDescent="0.25">
      <c r="A10" s="10" t="s">
        <v>9</v>
      </c>
      <c r="B10" s="10" t="s">
        <v>10</v>
      </c>
      <c r="C10" s="73">
        <v>5780.2</v>
      </c>
      <c r="D10" s="13"/>
      <c r="E10" s="73">
        <v>5780.2</v>
      </c>
    </row>
    <row r="11" spans="1:5" ht="31.5" x14ac:dyDescent="0.25">
      <c r="A11" s="2" t="s">
        <v>11</v>
      </c>
      <c r="B11" s="3" t="s">
        <v>12</v>
      </c>
      <c r="C11" s="11">
        <v>5830</v>
      </c>
      <c r="D11" s="3"/>
      <c r="E11" s="11">
        <f>SUM(E12:E13)</f>
        <v>5830</v>
      </c>
    </row>
    <row r="12" spans="1:5" ht="78.75" x14ac:dyDescent="0.25">
      <c r="A12" s="10" t="s">
        <v>13</v>
      </c>
      <c r="B12" s="10" t="s">
        <v>14</v>
      </c>
      <c r="C12" s="74">
        <v>2840</v>
      </c>
      <c r="D12" s="14"/>
      <c r="E12" s="74">
        <v>2840</v>
      </c>
    </row>
    <row r="13" spans="1:5" ht="90" x14ac:dyDescent="0.25">
      <c r="A13" s="10" t="s">
        <v>15</v>
      </c>
      <c r="B13" s="10" t="s">
        <v>16</v>
      </c>
      <c r="C13" s="74">
        <v>2990</v>
      </c>
      <c r="D13" s="14"/>
      <c r="E13" s="74">
        <v>2990</v>
      </c>
    </row>
    <row r="14" spans="1:5" ht="21" x14ac:dyDescent="0.25">
      <c r="A14" s="2" t="s">
        <v>17</v>
      </c>
      <c r="B14" s="3" t="s">
        <v>18</v>
      </c>
      <c r="C14" s="11">
        <v>286.3</v>
      </c>
      <c r="D14" s="3"/>
      <c r="E14" s="11">
        <f>+E15</f>
        <v>286.3</v>
      </c>
    </row>
    <row r="15" spans="1:5" ht="22.5" x14ac:dyDescent="0.25">
      <c r="A15" s="10" t="s">
        <v>19</v>
      </c>
      <c r="B15" s="10" t="s">
        <v>18</v>
      </c>
      <c r="C15" s="75">
        <v>286.3</v>
      </c>
      <c r="D15" s="15"/>
      <c r="E15" s="75">
        <v>286.3</v>
      </c>
    </row>
    <row r="16" spans="1:5" ht="21" x14ac:dyDescent="0.25">
      <c r="A16" s="2" t="s">
        <v>20</v>
      </c>
      <c r="B16" s="3" t="s">
        <v>21</v>
      </c>
      <c r="C16" s="11">
        <v>4449</v>
      </c>
      <c r="D16" s="3"/>
      <c r="E16" s="11">
        <f>+E17</f>
        <v>4449</v>
      </c>
    </row>
    <row r="17" spans="1:5" ht="56.25" x14ac:dyDescent="0.25">
      <c r="A17" s="10" t="s">
        <v>22</v>
      </c>
      <c r="B17" s="10" t="s">
        <v>23</v>
      </c>
      <c r="C17" s="73">
        <v>4449</v>
      </c>
      <c r="D17" s="13"/>
      <c r="E17" s="73">
        <v>4449</v>
      </c>
    </row>
    <row r="18" spans="1:5" ht="21" x14ac:dyDescent="0.25">
      <c r="A18" s="2" t="s">
        <v>24</v>
      </c>
      <c r="B18" s="3" t="s">
        <v>25</v>
      </c>
      <c r="C18" s="11">
        <v>24950</v>
      </c>
      <c r="D18" s="3"/>
      <c r="E18" s="11">
        <f>+E19+E21</f>
        <v>24950</v>
      </c>
    </row>
    <row r="19" spans="1:5" ht="22.5" x14ac:dyDescent="0.25">
      <c r="A19" s="9" t="s">
        <v>26</v>
      </c>
      <c r="B19" s="9" t="s">
        <v>27</v>
      </c>
      <c r="C19" s="11">
        <v>14254</v>
      </c>
      <c r="D19" s="3"/>
      <c r="E19" s="11">
        <f>+E20</f>
        <v>14254</v>
      </c>
    </row>
    <row r="20" spans="1:5" ht="45" x14ac:dyDescent="0.25">
      <c r="A20" s="10" t="s">
        <v>28</v>
      </c>
      <c r="B20" s="10" t="s">
        <v>29</v>
      </c>
      <c r="C20" s="76">
        <v>14254</v>
      </c>
      <c r="D20" s="16"/>
      <c r="E20" s="76">
        <v>14254</v>
      </c>
    </row>
    <row r="21" spans="1:5" ht="22.5" x14ac:dyDescent="0.25">
      <c r="A21" s="9" t="s">
        <v>30</v>
      </c>
      <c r="B21" s="9" t="s">
        <v>31</v>
      </c>
      <c r="C21" s="11">
        <v>10696</v>
      </c>
      <c r="D21" s="3"/>
      <c r="E21" s="11">
        <f>+E22</f>
        <v>10696</v>
      </c>
    </row>
    <row r="22" spans="1:5" ht="45" x14ac:dyDescent="0.25">
      <c r="A22" s="10" t="s">
        <v>32</v>
      </c>
      <c r="B22" s="10" t="s">
        <v>33</v>
      </c>
      <c r="C22" s="76">
        <v>10696</v>
      </c>
      <c r="D22" s="16"/>
      <c r="E22" s="76">
        <v>10696</v>
      </c>
    </row>
    <row r="23" spans="1:5" x14ac:dyDescent="0.25">
      <c r="A23" s="9"/>
      <c r="B23" s="3" t="s">
        <v>34</v>
      </c>
      <c r="C23" s="11">
        <v>1134.0630000000001</v>
      </c>
      <c r="D23" s="3"/>
      <c r="E23" s="11">
        <f>+E24</f>
        <v>1134.0630000000001</v>
      </c>
    </row>
    <row r="24" spans="1:5" ht="52.5" x14ac:dyDescent="0.25">
      <c r="A24" s="2" t="s">
        <v>35</v>
      </c>
      <c r="B24" s="3" t="s">
        <v>36</v>
      </c>
      <c r="C24" s="11">
        <v>1134.0630000000001</v>
      </c>
      <c r="D24" s="3"/>
      <c r="E24" s="11">
        <f>SUM(E25:E26)</f>
        <v>1134.0630000000001</v>
      </c>
    </row>
    <row r="25" spans="1:5" ht="78.75" x14ac:dyDescent="0.25">
      <c r="A25" s="17" t="s">
        <v>37</v>
      </c>
      <c r="B25" s="17" t="s">
        <v>38</v>
      </c>
      <c r="C25" s="77">
        <v>134.06299999999999</v>
      </c>
      <c r="D25" s="18"/>
      <c r="E25" s="77">
        <v>134.06299999999999</v>
      </c>
    </row>
    <row r="26" spans="1:5" ht="90" x14ac:dyDescent="0.25">
      <c r="A26" s="10" t="s">
        <v>39</v>
      </c>
      <c r="B26" s="10" t="s">
        <v>40</v>
      </c>
      <c r="C26" s="77">
        <v>1000</v>
      </c>
      <c r="D26" s="18"/>
      <c r="E26" s="77">
        <v>1000</v>
      </c>
    </row>
    <row r="27" spans="1:5" ht="21" x14ac:dyDescent="0.25">
      <c r="A27" s="2" t="s">
        <v>41</v>
      </c>
      <c r="B27" s="3" t="s">
        <v>42</v>
      </c>
      <c r="C27" s="11">
        <v>291149.98722000001</v>
      </c>
      <c r="D27" s="11">
        <f>+D28</f>
        <v>0</v>
      </c>
      <c r="E27" s="11">
        <f>+E28</f>
        <v>291149.98722000001</v>
      </c>
    </row>
    <row r="28" spans="1:5" s="4" customFormat="1" ht="52.5" x14ac:dyDescent="0.2">
      <c r="A28" s="2" t="s">
        <v>43</v>
      </c>
      <c r="B28" s="3" t="s">
        <v>44</v>
      </c>
      <c r="C28" s="11">
        <v>291149.98722000001</v>
      </c>
      <c r="D28" s="11">
        <f>D29+D30+D38+D41</f>
        <v>0</v>
      </c>
      <c r="E28" s="11">
        <f>+E29+E30+E38+E41</f>
        <v>291149.98722000001</v>
      </c>
    </row>
    <row r="29" spans="1:5" s="4" customFormat="1" ht="31.5" x14ac:dyDescent="0.2">
      <c r="A29" s="85" t="s">
        <v>174</v>
      </c>
      <c r="B29" s="86" t="s">
        <v>45</v>
      </c>
      <c r="C29" s="87">
        <v>20712.599999999999</v>
      </c>
      <c r="D29" s="88"/>
      <c r="E29" s="87">
        <f>5460+15252.6</f>
        <v>20712.599999999999</v>
      </c>
    </row>
    <row r="30" spans="1:5" s="4" customFormat="1" ht="31.5" x14ac:dyDescent="0.2">
      <c r="A30" s="85" t="s">
        <v>46</v>
      </c>
      <c r="B30" s="86" t="s">
        <v>47</v>
      </c>
      <c r="C30" s="89">
        <v>270019.06722000003</v>
      </c>
      <c r="D30" s="89">
        <f>SUM(D31:D37)</f>
        <v>0</v>
      </c>
      <c r="E30" s="89">
        <f>C30+D30</f>
        <v>270019.06722000003</v>
      </c>
    </row>
    <row r="31" spans="1:5" ht="22.5" x14ac:dyDescent="0.25">
      <c r="A31" s="10" t="s">
        <v>48</v>
      </c>
      <c r="B31" s="10" t="s">
        <v>402</v>
      </c>
      <c r="C31" s="74">
        <v>1981.9</v>
      </c>
      <c r="D31" s="74"/>
      <c r="E31" s="74">
        <f>C31+D31</f>
        <v>1981.9</v>
      </c>
    </row>
    <row r="32" spans="1:5" ht="22.5" x14ac:dyDescent="0.25">
      <c r="A32" s="10" t="s">
        <v>48</v>
      </c>
      <c r="B32" s="10" t="s">
        <v>403</v>
      </c>
      <c r="C32" s="74">
        <v>147.43271999999999</v>
      </c>
      <c r="D32" s="74"/>
      <c r="E32" s="74">
        <f>C32+D32</f>
        <v>147.43271999999999</v>
      </c>
    </row>
    <row r="33" spans="1:7" ht="22.5" x14ac:dyDescent="0.25">
      <c r="A33" s="10" t="s">
        <v>48</v>
      </c>
      <c r="B33" s="10" t="s">
        <v>404</v>
      </c>
      <c r="C33" s="74">
        <v>0</v>
      </c>
      <c r="D33" s="74"/>
      <c r="E33" s="74">
        <v>0</v>
      </c>
    </row>
    <row r="34" spans="1:7" ht="22.5" x14ac:dyDescent="0.25">
      <c r="A34" s="10" t="s">
        <v>48</v>
      </c>
      <c r="B34" s="10" t="s">
        <v>405</v>
      </c>
      <c r="C34" s="74">
        <v>0</v>
      </c>
      <c r="D34" s="74"/>
      <c r="E34" s="74">
        <v>0</v>
      </c>
    </row>
    <row r="35" spans="1:7" ht="22.5" x14ac:dyDescent="0.25">
      <c r="A35" s="10" t="s">
        <v>48</v>
      </c>
      <c r="B35" s="10" t="s">
        <v>406</v>
      </c>
      <c r="C35" s="74">
        <v>12100.6345</v>
      </c>
      <c r="D35" s="74"/>
      <c r="E35" s="74">
        <f>C35+D35</f>
        <v>12100.6345</v>
      </c>
    </row>
    <row r="36" spans="1:7" ht="22.5" x14ac:dyDescent="0.25">
      <c r="A36" s="10" t="s">
        <v>48</v>
      </c>
      <c r="B36" s="10" t="s">
        <v>407</v>
      </c>
      <c r="C36" s="74">
        <v>0</v>
      </c>
      <c r="D36" s="74"/>
      <c r="E36" s="74">
        <v>0</v>
      </c>
    </row>
    <row r="37" spans="1:7" ht="56.25" x14ac:dyDescent="0.25">
      <c r="A37" s="10" t="s">
        <v>413</v>
      </c>
      <c r="B37" s="10" t="s">
        <v>414</v>
      </c>
      <c r="C37" s="74">
        <v>255789.1</v>
      </c>
      <c r="D37" s="74"/>
      <c r="E37" s="74">
        <f>C37+D37</f>
        <v>255789.1</v>
      </c>
    </row>
    <row r="38" spans="1:7" ht="31.5" x14ac:dyDescent="0.25">
      <c r="A38" s="2" t="s">
        <v>50</v>
      </c>
      <c r="B38" s="3" t="s">
        <v>51</v>
      </c>
      <c r="C38" s="11">
        <v>418.32</v>
      </c>
      <c r="D38" s="3">
        <f>SUM(D39:D40)</f>
        <v>0</v>
      </c>
      <c r="E38" s="11">
        <f>C38+D38</f>
        <v>418.32</v>
      </c>
    </row>
    <row r="39" spans="1:7" ht="45" x14ac:dyDescent="0.25">
      <c r="A39" s="10" t="s">
        <v>52</v>
      </c>
      <c r="B39" s="10" t="s">
        <v>408</v>
      </c>
      <c r="C39" s="77">
        <v>3.52</v>
      </c>
      <c r="D39" s="77"/>
      <c r="E39" s="77">
        <v>3.52</v>
      </c>
    </row>
    <row r="40" spans="1:7" ht="61.5" customHeight="1" x14ac:dyDescent="0.25">
      <c r="A40" s="10" t="s">
        <v>54</v>
      </c>
      <c r="B40" s="10" t="s">
        <v>416</v>
      </c>
      <c r="C40" s="77">
        <v>414.8</v>
      </c>
      <c r="D40" s="77"/>
      <c r="E40" s="77">
        <f>C40+D40</f>
        <v>414.8</v>
      </c>
    </row>
    <row r="41" spans="1:7" s="70" customFormat="1" ht="21" x14ac:dyDescent="0.25">
      <c r="A41" s="2" t="s">
        <v>56</v>
      </c>
      <c r="B41" s="3" t="s">
        <v>57</v>
      </c>
      <c r="C41" s="91">
        <v>0</v>
      </c>
      <c r="D41" s="91">
        <f>SUM(D42)</f>
        <v>0</v>
      </c>
      <c r="E41" s="91">
        <f>C41+D41</f>
        <v>0</v>
      </c>
    </row>
    <row r="42" spans="1:7" ht="33.75" x14ac:dyDescent="0.25">
      <c r="A42" s="10" t="s">
        <v>58</v>
      </c>
      <c r="B42" s="10" t="s">
        <v>59</v>
      </c>
      <c r="C42" s="74">
        <v>0</v>
      </c>
      <c r="D42" s="14"/>
      <c r="E42" s="74">
        <v>0</v>
      </c>
    </row>
    <row r="43" spans="1:7" x14ac:dyDescent="0.25">
      <c r="A43" s="2"/>
      <c r="B43" s="2" t="s">
        <v>60</v>
      </c>
      <c r="C43" s="11">
        <v>333579.55022000003</v>
      </c>
      <c r="D43" s="3"/>
      <c r="E43" s="11">
        <f>+E27+E7</f>
        <v>333579.55022000003</v>
      </c>
      <c r="G43" s="57"/>
    </row>
  </sheetData>
  <mergeCells count="5">
    <mergeCell ref="D1:E1"/>
    <mergeCell ref="C3:E3"/>
    <mergeCell ref="C4:E4"/>
    <mergeCell ref="A5:E5"/>
    <mergeCell ref="C2:E2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G50"/>
  <sheetViews>
    <sheetView topLeftCell="A24" workbookViewId="0">
      <selection activeCell="C48" sqref="C48"/>
    </sheetView>
  </sheetViews>
  <sheetFormatPr defaultRowHeight="15" x14ac:dyDescent="0.25"/>
  <cols>
    <col min="1" max="1" width="21.85546875" style="8" customWidth="1"/>
    <col min="2" max="2" width="29.140625" customWidth="1"/>
    <col min="3" max="3" width="12.7109375" style="78" customWidth="1"/>
    <col min="4" max="4" width="11.28515625" style="6" customWidth="1"/>
    <col min="5" max="5" width="14.5703125" style="78" customWidth="1"/>
    <col min="7" max="7" width="12.85546875" bestFit="1" customWidth="1"/>
  </cols>
  <sheetData>
    <row r="1" spans="1:5" x14ac:dyDescent="0.25">
      <c r="A1" s="7"/>
      <c r="B1" s="1"/>
      <c r="C1" s="103"/>
      <c r="D1" s="185" t="s">
        <v>0</v>
      </c>
      <c r="E1" s="185"/>
    </row>
    <row r="2" spans="1:5" x14ac:dyDescent="0.25">
      <c r="A2" s="7"/>
      <c r="B2" s="1"/>
      <c r="C2" s="103"/>
      <c r="D2" s="185" t="s">
        <v>1</v>
      </c>
      <c r="E2" s="185"/>
    </row>
    <row r="3" spans="1:5" x14ac:dyDescent="0.25">
      <c r="A3" s="7"/>
      <c r="B3" s="1"/>
      <c r="C3" s="185" t="s">
        <v>2</v>
      </c>
      <c r="D3" s="185"/>
      <c r="E3" s="185"/>
    </row>
    <row r="4" spans="1:5" x14ac:dyDescent="0.25">
      <c r="B4" s="1"/>
      <c r="C4" s="185" t="s">
        <v>520</v>
      </c>
      <c r="D4" s="185"/>
      <c r="E4" s="185"/>
    </row>
    <row r="5" spans="1:5" ht="32.25" customHeight="1" x14ac:dyDescent="0.25">
      <c r="A5" s="184" t="s">
        <v>420</v>
      </c>
      <c r="B5" s="184"/>
      <c r="C5" s="184"/>
      <c r="D5" s="184"/>
      <c r="E5" s="184"/>
    </row>
    <row r="6" spans="1:5" ht="31.5" x14ac:dyDescent="0.25">
      <c r="A6" s="3" t="s">
        <v>3</v>
      </c>
      <c r="B6" s="3" t="s">
        <v>4</v>
      </c>
      <c r="C6" s="11" t="s">
        <v>421</v>
      </c>
      <c r="D6" s="11" t="s">
        <v>422</v>
      </c>
      <c r="E6" s="11" t="s">
        <v>423</v>
      </c>
    </row>
    <row r="7" spans="1:5" ht="21" x14ac:dyDescent="0.25">
      <c r="A7" s="2"/>
      <c r="B7" s="3" t="s">
        <v>5</v>
      </c>
      <c r="C7" s="11">
        <f>C8+C23</f>
        <v>43651.521089999995</v>
      </c>
      <c r="D7" s="11">
        <v>41773.863000000005</v>
      </c>
      <c r="E7" s="11">
        <f>+E8+E23</f>
        <v>42429.563000000002</v>
      </c>
    </row>
    <row r="8" spans="1:5" x14ac:dyDescent="0.25">
      <c r="A8" s="2"/>
      <c r="B8" s="3" t="s">
        <v>6</v>
      </c>
      <c r="C8" s="11">
        <f>C9+C11+C14+C16+C18</f>
        <v>41758.438089999996</v>
      </c>
      <c r="D8" s="11">
        <v>40639.800000000003</v>
      </c>
      <c r="E8" s="11">
        <f>+E9+E11+E14+E16+E18</f>
        <v>41295.5</v>
      </c>
    </row>
    <row r="9" spans="1:5" ht="27" customHeight="1" x14ac:dyDescent="0.25">
      <c r="A9" s="2" t="s">
        <v>7</v>
      </c>
      <c r="B9" s="3" t="s">
        <v>8</v>
      </c>
      <c r="C9" s="11">
        <v>5222.8999999999996</v>
      </c>
      <c r="D9" s="11">
        <v>5494.5</v>
      </c>
      <c r="E9" s="11">
        <f>SUM(E10:E10)</f>
        <v>5780.2</v>
      </c>
    </row>
    <row r="10" spans="1:5" ht="90" x14ac:dyDescent="0.25">
      <c r="A10" s="10" t="s">
        <v>9</v>
      </c>
      <c r="B10" s="10" t="s">
        <v>10</v>
      </c>
      <c r="C10" s="73">
        <v>5222.8999999999996</v>
      </c>
      <c r="D10" s="73">
        <v>5494.5</v>
      </c>
      <c r="E10" s="73">
        <v>5780.2</v>
      </c>
    </row>
    <row r="11" spans="1:5" ht="31.5" x14ac:dyDescent="0.25">
      <c r="A11" s="2" t="s">
        <v>11</v>
      </c>
      <c r="B11" s="3" t="s">
        <v>12</v>
      </c>
      <c r="C11" s="11">
        <v>5145</v>
      </c>
      <c r="D11" s="11">
        <v>5460</v>
      </c>
      <c r="E11" s="11">
        <f>SUM(E12:E13)</f>
        <v>5830</v>
      </c>
    </row>
    <row r="12" spans="1:5" ht="78.75" x14ac:dyDescent="0.25">
      <c r="A12" s="10" t="s">
        <v>13</v>
      </c>
      <c r="B12" s="10" t="s">
        <v>14</v>
      </c>
      <c r="C12" s="74">
        <v>2500</v>
      </c>
      <c r="D12" s="74">
        <v>2660</v>
      </c>
      <c r="E12" s="74">
        <v>2840</v>
      </c>
    </row>
    <row r="13" spans="1:5" ht="90" x14ac:dyDescent="0.25">
      <c r="A13" s="10" t="s">
        <v>15</v>
      </c>
      <c r="B13" s="10" t="s">
        <v>16</v>
      </c>
      <c r="C13" s="74">
        <v>2645</v>
      </c>
      <c r="D13" s="74">
        <v>2800</v>
      </c>
      <c r="E13" s="74">
        <v>2990</v>
      </c>
    </row>
    <row r="14" spans="1:5" ht="21" x14ac:dyDescent="0.25">
      <c r="A14" s="2" t="s">
        <v>17</v>
      </c>
      <c r="B14" s="3" t="s">
        <v>18</v>
      </c>
      <c r="C14" s="11">
        <f>C15</f>
        <v>1991.53809</v>
      </c>
      <c r="D14" s="11">
        <v>286.3</v>
      </c>
      <c r="E14" s="11">
        <f>+E15</f>
        <v>286.3</v>
      </c>
    </row>
    <row r="15" spans="1:5" x14ac:dyDescent="0.25">
      <c r="A15" s="10" t="s">
        <v>19</v>
      </c>
      <c r="B15" s="10" t="s">
        <v>18</v>
      </c>
      <c r="C15" s="75">
        <v>1991.53809</v>
      </c>
      <c r="D15" s="75">
        <v>286.3</v>
      </c>
      <c r="E15" s="75">
        <v>286.3</v>
      </c>
    </row>
    <row r="16" spans="1:5" x14ac:dyDescent="0.25">
      <c r="A16" s="2" t="s">
        <v>20</v>
      </c>
      <c r="B16" s="3" t="s">
        <v>21</v>
      </c>
      <c r="C16" s="11">
        <v>4449</v>
      </c>
      <c r="D16" s="11">
        <v>4449</v>
      </c>
      <c r="E16" s="11">
        <f>+E17</f>
        <v>4449</v>
      </c>
    </row>
    <row r="17" spans="1:5" ht="56.25" x14ac:dyDescent="0.25">
      <c r="A17" s="10" t="s">
        <v>22</v>
      </c>
      <c r="B17" s="10" t="s">
        <v>23</v>
      </c>
      <c r="C17" s="73">
        <v>4449</v>
      </c>
      <c r="D17" s="73">
        <v>4449</v>
      </c>
      <c r="E17" s="73">
        <v>4449</v>
      </c>
    </row>
    <row r="18" spans="1:5" x14ac:dyDescent="0.25">
      <c r="A18" s="2" t="s">
        <v>24</v>
      </c>
      <c r="B18" s="3" t="s">
        <v>25</v>
      </c>
      <c r="C18" s="11">
        <v>24950</v>
      </c>
      <c r="D18" s="11">
        <v>24950</v>
      </c>
      <c r="E18" s="11">
        <f>+E19+E21</f>
        <v>24950</v>
      </c>
    </row>
    <row r="19" spans="1:5" x14ac:dyDescent="0.25">
      <c r="A19" s="9" t="s">
        <v>26</v>
      </c>
      <c r="B19" s="9" t="s">
        <v>27</v>
      </c>
      <c r="C19" s="11">
        <v>14254</v>
      </c>
      <c r="D19" s="11">
        <v>14254</v>
      </c>
      <c r="E19" s="11">
        <f>+E20</f>
        <v>14254</v>
      </c>
    </row>
    <row r="20" spans="1:5" ht="45" x14ac:dyDescent="0.25">
      <c r="A20" s="10" t="s">
        <v>28</v>
      </c>
      <c r="B20" s="10" t="s">
        <v>29</v>
      </c>
      <c r="C20" s="76">
        <v>14254</v>
      </c>
      <c r="D20" s="76">
        <v>14254</v>
      </c>
      <c r="E20" s="76">
        <v>14254</v>
      </c>
    </row>
    <row r="21" spans="1:5" x14ac:dyDescent="0.25">
      <c r="A21" s="9" t="s">
        <v>30</v>
      </c>
      <c r="B21" s="9" t="s">
        <v>31</v>
      </c>
      <c r="C21" s="11">
        <v>10696</v>
      </c>
      <c r="D21" s="11">
        <v>10696</v>
      </c>
      <c r="E21" s="11">
        <f>+E22</f>
        <v>10696</v>
      </c>
    </row>
    <row r="22" spans="1:5" ht="45" x14ac:dyDescent="0.25">
      <c r="A22" s="10" t="s">
        <v>32</v>
      </c>
      <c r="B22" s="10" t="s">
        <v>33</v>
      </c>
      <c r="C22" s="76">
        <v>10696</v>
      </c>
      <c r="D22" s="76">
        <v>10696</v>
      </c>
      <c r="E22" s="76">
        <v>10696</v>
      </c>
    </row>
    <row r="23" spans="1:5" x14ac:dyDescent="0.25">
      <c r="A23" s="9"/>
      <c r="B23" s="3" t="s">
        <v>34</v>
      </c>
      <c r="C23" s="11">
        <f>C24+C27+C28</f>
        <v>1893.0830000000001</v>
      </c>
      <c r="D23" s="11">
        <v>1134.0630000000001</v>
      </c>
      <c r="E23" s="11">
        <f>+E24</f>
        <v>1134.0630000000001</v>
      </c>
    </row>
    <row r="24" spans="1:5" ht="52.5" x14ac:dyDescent="0.25">
      <c r="A24" s="2" t="s">
        <v>35</v>
      </c>
      <c r="B24" s="3" t="s">
        <v>36</v>
      </c>
      <c r="C24" s="11">
        <f>C25+C26</f>
        <v>1134.0630000000001</v>
      </c>
      <c r="D24" s="11">
        <f>D25+D26</f>
        <v>1134.0630000000001</v>
      </c>
      <c r="E24" s="11">
        <f>SUM(E25:E26)</f>
        <v>1134.0630000000001</v>
      </c>
    </row>
    <row r="25" spans="1:5" ht="78.75" x14ac:dyDescent="0.25">
      <c r="A25" s="17" t="s">
        <v>37</v>
      </c>
      <c r="B25" s="17" t="s">
        <v>38</v>
      </c>
      <c r="C25" s="77">
        <v>134.06299999999999</v>
      </c>
      <c r="D25" s="77">
        <v>134.06299999999999</v>
      </c>
      <c r="E25" s="77">
        <v>134.06299999999999</v>
      </c>
    </row>
    <row r="26" spans="1:5" ht="90" x14ac:dyDescent="0.25">
      <c r="A26" s="10" t="s">
        <v>39</v>
      </c>
      <c r="B26" s="10" t="s">
        <v>40</v>
      </c>
      <c r="C26" s="77">
        <v>1000</v>
      </c>
      <c r="D26" s="77">
        <v>1000</v>
      </c>
      <c r="E26" s="77">
        <v>1000</v>
      </c>
    </row>
    <row r="27" spans="1:5" ht="22.5" x14ac:dyDescent="0.25">
      <c r="A27" s="10" t="s">
        <v>424</v>
      </c>
      <c r="B27" s="10" t="s">
        <v>425</v>
      </c>
      <c r="C27" s="77">
        <v>2.21</v>
      </c>
      <c r="D27" s="77">
        <v>0</v>
      </c>
      <c r="E27" s="77">
        <v>0</v>
      </c>
    </row>
    <row r="28" spans="1:5" ht="67.5" x14ac:dyDescent="0.25">
      <c r="A28" s="10" t="s">
        <v>426</v>
      </c>
      <c r="B28" s="10" t="s">
        <v>427</v>
      </c>
      <c r="C28" s="77">
        <v>756.81</v>
      </c>
      <c r="D28" s="77">
        <v>0</v>
      </c>
      <c r="E28" s="77">
        <v>0</v>
      </c>
    </row>
    <row r="29" spans="1:5" ht="21" x14ac:dyDescent="0.25">
      <c r="A29" s="2" t="s">
        <v>41</v>
      </c>
      <c r="B29" s="3" t="s">
        <v>42</v>
      </c>
      <c r="C29" s="11">
        <f>C30</f>
        <v>73004.425569999992</v>
      </c>
      <c r="D29" s="11">
        <f t="shared" ref="D29:E29" si="0">D30</f>
        <v>25117.489999999998</v>
      </c>
      <c r="E29" s="11">
        <f t="shared" si="0"/>
        <v>291149.98499999999</v>
      </c>
    </row>
    <row r="30" spans="1:5" s="4" customFormat="1" ht="52.5" x14ac:dyDescent="0.2">
      <c r="A30" s="2" t="s">
        <v>43</v>
      </c>
      <c r="B30" s="3" t="s">
        <v>44</v>
      </c>
      <c r="C30" s="11">
        <f>C31+C32+C43+C46</f>
        <v>73004.425569999992</v>
      </c>
      <c r="D30" s="11">
        <f>D31+D32+D43+D46</f>
        <v>25117.489999999998</v>
      </c>
      <c r="E30" s="11">
        <f>E31+E32+E43+E46</f>
        <v>291149.98499999999</v>
      </c>
    </row>
    <row r="31" spans="1:5" s="4" customFormat="1" ht="31.5" x14ac:dyDescent="0.2">
      <c r="A31" s="85" t="s">
        <v>174</v>
      </c>
      <c r="B31" s="86" t="s">
        <v>45</v>
      </c>
      <c r="C31" s="87">
        <v>23042.199999999997</v>
      </c>
      <c r="D31" s="87">
        <v>22082.799999999999</v>
      </c>
      <c r="E31" s="87">
        <v>20712.599999999999</v>
      </c>
    </row>
    <row r="32" spans="1:5" s="4" customFormat="1" ht="31.5" x14ac:dyDescent="0.2">
      <c r="A32" s="85" t="s">
        <v>46</v>
      </c>
      <c r="B32" s="86" t="s">
        <v>47</v>
      </c>
      <c r="C32" s="89">
        <f>SUM(C33:C42)</f>
        <v>44142.305569999997</v>
      </c>
      <c r="D32" s="89">
        <f>SUM(D33:D41)</f>
        <v>2350.87</v>
      </c>
      <c r="E32" s="89">
        <f>SUM(E33:E42)</f>
        <v>270019.065</v>
      </c>
    </row>
    <row r="33" spans="1:7" ht="22.5" x14ac:dyDescent="0.25">
      <c r="A33" s="10" t="s">
        <v>48</v>
      </c>
      <c r="B33" s="10" t="s">
        <v>402</v>
      </c>
      <c r="C33" s="74">
        <v>1981.9</v>
      </c>
      <c r="D33" s="74">
        <v>1981.9</v>
      </c>
      <c r="E33" s="74">
        <v>1981.9</v>
      </c>
    </row>
    <row r="34" spans="1:7" ht="22.5" x14ac:dyDescent="0.25">
      <c r="A34" s="10" t="s">
        <v>48</v>
      </c>
      <c r="B34" s="10" t="s">
        <v>403</v>
      </c>
      <c r="C34" s="77">
        <v>512.63142999999991</v>
      </c>
      <c r="D34" s="74">
        <v>368.97</v>
      </c>
      <c r="E34" s="77">
        <v>147.43</v>
      </c>
    </row>
    <row r="35" spans="1:7" ht="22.5" x14ac:dyDescent="0.25">
      <c r="A35" s="10" t="s">
        <v>48</v>
      </c>
      <c r="B35" s="10" t="s">
        <v>404</v>
      </c>
      <c r="C35" s="77">
        <v>1020.4</v>
      </c>
      <c r="D35" s="74">
        <v>0</v>
      </c>
      <c r="E35" s="77">
        <v>0</v>
      </c>
    </row>
    <row r="36" spans="1:7" ht="22.5" x14ac:dyDescent="0.25">
      <c r="A36" s="10" t="s">
        <v>48</v>
      </c>
      <c r="B36" s="10" t="s">
        <v>405</v>
      </c>
      <c r="C36" s="77">
        <v>896.9</v>
      </c>
      <c r="D36" s="74">
        <v>0</v>
      </c>
      <c r="E36" s="77">
        <v>0</v>
      </c>
    </row>
    <row r="37" spans="1:7" ht="22.5" x14ac:dyDescent="0.25">
      <c r="A37" s="10" t="s">
        <v>48</v>
      </c>
      <c r="B37" s="10" t="s">
        <v>407</v>
      </c>
      <c r="C37" s="77">
        <v>158.81</v>
      </c>
      <c r="D37" s="74">
        <v>0</v>
      </c>
      <c r="E37" s="77">
        <v>0</v>
      </c>
    </row>
    <row r="38" spans="1:7" ht="22.5" x14ac:dyDescent="0.25">
      <c r="A38" s="10" t="s">
        <v>48</v>
      </c>
      <c r="B38" s="10" t="s">
        <v>410</v>
      </c>
      <c r="C38" s="77">
        <v>8000</v>
      </c>
      <c r="D38" s="74">
        <v>0</v>
      </c>
      <c r="E38" s="77">
        <v>0</v>
      </c>
    </row>
    <row r="39" spans="1:7" x14ac:dyDescent="0.25">
      <c r="A39" s="10" t="s">
        <v>48</v>
      </c>
      <c r="B39" s="10" t="s">
        <v>415</v>
      </c>
      <c r="C39" s="77">
        <v>13222.3</v>
      </c>
      <c r="D39" s="74">
        <v>0</v>
      </c>
      <c r="E39" s="77">
        <v>0</v>
      </c>
    </row>
    <row r="40" spans="1:7" ht="33.75" x14ac:dyDescent="0.25">
      <c r="A40" s="10" t="s">
        <v>287</v>
      </c>
      <c r="B40" s="10" t="s">
        <v>412</v>
      </c>
      <c r="C40" s="77">
        <v>8000</v>
      </c>
      <c r="D40" s="77">
        <v>0</v>
      </c>
      <c r="E40" s="77">
        <v>0</v>
      </c>
    </row>
    <row r="41" spans="1:7" ht="67.5" x14ac:dyDescent="0.25">
      <c r="A41" s="122">
        <v>6.1120220216100004E+19</v>
      </c>
      <c r="B41" s="10" t="s">
        <v>411</v>
      </c>
      <c r="C41" s="77">
        <v>10349.36414</v>
      </c>
      <c r="D41" s="77">
        <v>0</v>
      </c>
      <c r="E41" s="77">
        <v>12100.635</v>
      </c>
    </row>
    <row r="42" spans="1:7" ht="56.25" x14ac:dyDescent="0.25">
      <c r="A42" s="10" t="s">
        <v>413</v>
      </c>
      <c r="B42" s="10" t="s">
        <v>414</v>
      </c>
      <c r="C42" s="77">
        <v>0</v>
      </c>
      <c r="D42" s="77">
        <v>0</v>
      </c>
      <c r="E42" s="77">
        <v>255789.1</v>
      </c>
    </row>
    <row r="43" spans="1:7" ht="31.5" x14ac:dyDescent="0.25">
      <c r="A43" s="2" t="s">
        <v>50</v>
      </c>
      <c r="B43" s="3" t="s">
        <v>51</v>
      </c>
      <c r="C43" s="11">
        <v>349.91999999999996</v>
      </c>
      <c r="D43" s="125">
        <f>D44+D45</f>
        <v>383.82</v>
      </c>
      <c r="E43" s="125">
        <f>E44+E45</f>
        <v>418.32</v>
      </c>
    </row>
    <row r="44" spans="1:7" ht="45" x14ac:dyDescent="0.25">
      <c r="A44" s="10" t="s">
        <v>52</v>
      </c>
      <c r="B44" s="10" t="s">
        <v>408</v>
      </c>
      <c r="C44" s="77">
        <v>3.52</v>
      </c>
      <c r="D44" s="76">
        <v>3.52</v>
      </c>
      <c r="E44" s="77">
        <v>3.52</v>
      </c>
    </row>
    <row r="45" spans="1:7" ht="61.5" customHeight="1" x14ac:dyDescent="0.25">
      <c r="A45" s="10" t="s">
        <v>54</v>
      </c>
      <c r="B45" s="10" t="s">
        <v>416</v>
      </c>
      <c r="C45" s="77">
        <v>346.4</v>
      </c>
      <c r="D45" s="74">
        <v>380.3</v>
      </c>
      <c r="E45" s="77">
        <v>414.8</v>
      </c>
    </row>
    <row r="46" spans="1:7" s="70" customFormat="1" x14ac:dyDescent="0.25">
      <c r="A46" s="2" t="s">
        <v>56</v>
      </c>
      <c r="B46" s="3" t="s">
        <v>57</v>
      </c>
      <c r="C46" s="91">
        <f>C47</f>
        <v>5470</v>
      </c>
      <c r="D46" s="91">
        <f t="shared" ref="D46:E46" si="1">D47</f>
        <v>300</v>
      </c>
      <c r="E46" s="91">
        <f t="shared" si="1"/>
        <v>0</v>
      </c>
    </row>
    <row r="47" spans="1:7" ht="33.75" x14ac:dyDescent="0.25">
      <c r="A47" s="10" t="s">
        <v>58</v>
      </c>
      <c r="B47" s="10" t="s">
        <v>59</v>
      </c>
      <c r="C47" s="74">
        <v>5470</v>
      </c>
      <c r="D47" s="74">
        <v>300</v>
      </c>
      <c r="E47" s="74">
        <v>0</v>
      </c>
    </row>
    <row r="48" spans="1:7" x14ac:dyDescent="0.25">
      <c r="A48" s="2"/>
      <c r="B48" s="2" t="s">
        <v>60</v>
      </c>
      <c r="C48" s="11">
        <f>C7+C29</f>
        <v>116655.94665999999</v>
      </c>
      <c r="D48" s="11">
        <f>D7+D29</f>
        <v>66891.353000000003</v>
      </c>
      <c r="E48" s="11">
        <f>E7+E29</f>
        <v>333579.54800000001</v>
      </c>
      <c r="G48" s="57"/>
    </row>
    <row r="50" spans="3:3" x14ac:dyDescent="0.25">
      <c r="C50" s="126"/>
    </row>
  </sheetData>
  <mergeCells count="5">
    <mergeCell ref="D1:E1"/>
    <mergeCell ref="D2:E2"/>
    <mergeCell ref="C3:E3"/>
    <mergeCell ref="C4:E4"/>
    <mergeCell ref="A5:E5"/>
  </mergeCells>
  <pageMargins left="0.70866141732283472" right="0.70866141732283472" top="0.74803149606299213" bottom="0.74803149606299213" header="0.31496062992125984" footer="0.31496062992125984"/>
  <pageSetup paperSize="9" scale="9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64"/>
  <sheetViews>
    <sheetView topLeftCell="A10" workbookViewId="0">
      <selection activeCell="C18" sqref="C18"/>
    </sheetView>
  </sheetViews>
  <sheetFormatPr defaultRowHeight="15" x14ac:dyDescent="0.25"/>
  <cols>
    <col min="1" max="1" width="20.7109375" style="33" customWidth="1"/>
    <col min="2" max="2" width="35.7109375" style="33" customWidth="1"/>
    <col min="3" max="3" width="10.140625" style="84" customWidth="1"/>
    <col min="4" max="4" width="10.5703125" style="84" customWidth="1"/>
    <col min="5" max="5" width="11.85546875" style="84" customWidth="1"/>
    <col min="6" max="256" width="9.140625" style="33"/>
    <col min="257" max="257" width="20.85546875" style="33" customWidth="1"/>
    <col min="258" max="258" width="48.5703125" style="33" customWidth="1"/>
    <col min="259" max="259" width="10.28515625" style="33" customWidth="1"/>
    <col min="260" max="260" width="10.5703125" style="33" customWidth="1"/>
    <col min="261" max="261" width="9.42578125" style="33" customWidth="1"/>
    <col min="262" max="512" width="9.140625" style="33"/>
    <col min="513" max="513" width="20.85546875" style="33" customWidth="1"/>
    <col min="514" max="514" width="48.5703125" style="33" customWidth="1"/>
    <col min="515" max="515" width="10.28515625" style="33" customWidth="1"/>
    <col min="516" max="516" width="10.5703125" style="33" customWidth="1"/>
    <col min="517" max="517" width="9.42578125" style="33" customWidth="1"/>
    <col min="518" max="768" width="9.140625" style="33"/>
    <col min="769" max="769" width="20.85546875" style="33" customWidth="1"/>
    <col min="770" max="770" width="48.5703125" style="33" customWidth="1"/>
    <col min="771" max="771" width="10.28515625" style="33" customWidth="1"/>
    <col min="772" max="772" width="10.5703125" style="33" customWidth="1"/>
    <col min="773" max="773" width="9.42578125" style="33" customWidth="1"/>
    <col min="774" max="1024" width="9.140625" style="33"/>
    <col min="1025" max="1025" width="20.85546875" style="33" customWidth="1"/>
    <col min="1026" max="1026" width="48.5703125" style="33" customWidth="1"/>
    <col min="1027" max="1027" width="10.28515625" style="33" customWidth="1"/>
    <col min="1028" max="1028" width="10.5703125" style="33" customWidth="1"/>
    <col min="1029" max="1029" width="9.42578125" style="33" customWidth="1"/>
    <col min="1030" max="1280" width="9.140625" style="33"/>
    <col min="1281" max="1281" width="20.85546875" style="33" customWidth="1"/>
    <col min="1282" max="1282" width="48.5703125" style="33" customWidth="1"/>
    <col min="1283" max="1283" width="10.28515625" style="33" customWidth="1"/>
    <col min="1284" max="1284" width="10.5703125" style="33" customWidth="1"/>
    <col min="1285" max="1285" width="9.42578125" style="33" customWidth="1"/>
    <col min="1286" max="1536" width="9.140625" style="33"/>
    <col min="1537" max="1537" width="20.85546875" style="33" customWidth="1"/>
    <col min="1538" max="1538" width="48.5703125" style="33" customWidth="1"/>
    <col min="1539" max="1539" width="10.28515625" style="33" customWidth="1"/>
    <col min="1540" max="1540" width="10.5703125" style="33" customWidth="1"/>
    <col min="1541" max="1541" width="9.42578125" style="33" customWidth="1"/>
    <col min="1542" max="1792" width="9.140625" style="33"/>
    <col min="1793" max="1793" width="20.85546875" style="33" customWidth="1"/>
    <col min="1794" max="1794" width="48.5703125" style="33" customWidth="1"/>
    <col min="1795" max="1795" width="10.28515625" style="33" customWidth="1"/>
    <col min="1796" max="1796" width="10.5703125" style="33" customWidth="1"/>
    <col min="1797" max="1797" width="9.42578125" style="33" customWidth="1"/>
    <col min="1798" max="2048" width="9.140625" style="33"/>
    <col min="2049" max="2049" width="20.85546875" style="33" customWidth="1"/>
    <col min="2050" max="2050" width="48.5703125" style="33" customWidth="1"/>
    <col min="2051" max="2051" width="10.28515625" style="33" customWidth="1"/>
    <col min="2052" max="2052" width="10.5703125" style="33" customWidth="1"/>
    <col min="2053" max="2053" width="9.42578125" style="33" customWidth="1"/>
    <col min="2054" max="2304" width="9.140625" style="33"/>
    <col min="2305" max="2305" width="20.85546875" style="33" customWidth="1"/>
    <col min="2306" max="2306" width="48.5703125" style="33" customWidth="1"/>
    <col min="2307" max="2307" width="10.28515625" style="33" customWidth="1"/>
    <col min="2308" max="2308" width="10.5703125" style="33" customWidth="1"/>
    <col min="2309" max="2309" width="9.42578125" style="33" customWidth="1"/>
    <col min="2310" max="2560" width="9.140625" style="33"/>
    <col min="2561" max="2561" width="20.85546875" style="33" customWidth="1"/>
    <col min="2562" max="2562" width="48.5703125" style="33" customWidth="1"/>
    <col min="2563" max="2563" width="10.28515625" style="33" customWidth="1"/>
    <col min="2564" max="2564" width="10.5703125" style="33" customWidth="1"/>
    <col min="2565" max="2565" width="9.42578125" style="33" customWidth="1"/>
    <col min="2566" max="2816" width="9.140625" style="33"/>
    <col min="2817" max="2817" width="20.85546875" style="33" customWidth="1"/>
    <col min="2818" max="2818" width="48.5703125" style="33" customWidth="1"/>
    <col min="2819" max="2819" width="10.28515625" style="33" customWidth="1"/>
    <col min="2820" max="2820" width="10.5703125" style="33" customWidth="1"/>
    <col min="2821" max="2821" width="9.42578125" style="33" customWidth="1"/>
    <col min="2822" max="3072" width="9.140625" style="33"/>
    <col min="3073" max="3073" width="20.85546875" style="33" customWidth="1"/>
    <col min="3074" max="3074" width="48.5703125" style="33" customWidth="1"/>
    <col min="3075" max="3075" width="10.28515625" style="33" customWidth="1"/>
    <col min="3076" max="3076" width="10.5703125" style="33" customWidth="1"/>
    <col min="3077" max="3077" width="9.42578125" style="33" customWidth="1"/>
    <col min="3078" max="3328" width="9.140625" style="33"/>
    <col min="3329" max="3329" width="20.85546875" style="33" customWidth="1"/>
    <col min="3330" max="3330" width="48.5703125" style="33" customWidth="1"/>
    <col min="3331" max="3331" width="10.28515625" style="33" customWidth="1"/>
    <col min="3332" max="3332" width="10.5703125" style="33" customWidth="1"/>
    <col min="3333" max="3333" width="9.42578125" style="33" customWidth="1"/>
    <col min="3334" max="3584" width="9.140625" style="33"/>
    <col min="3585" max="3585" width="20.85546875" style="33" customWidth="1"/>
    <col min="3586" max="3586" width="48.5703125" style="33" customWidth="1"/>
    <col min="3587" max="3587" width="10.28515625" style="33" customWidth="1"/>
    <col min="3588" max="3588" width="10.5703125" style="33" customWidth="1"/>
    <col min="3589" max="3589" width="9.42578125" style="33" customWidth="1"/>
    <col min="3590" max="3840" width="9.140625" style="33"/>
    <col min="3841" max="3841" width="20.85546875" style="33" customWidth="1"/>
    <col min="3842" max="3842" width="48.5703125" style="33" customWidth="1"/>
    <col min="3843" max="3843" width="10.28515625" style="33" customWidth="1"/>
    <col min="3844" max="3844" width="10.5703125" style="33" customWidth="1"/>
    <col min="3845" max="3845" width="9.42578125" style="33" customWidth="1"/>
    <col min="3846" max="4096" width="9.140625" style="33"/>
    <col min="4097" max="4097" width="20.85546875" style="33" customWidth="1"/>
    <col min="4098" max="4098" width="48.5703125" style="33" customWidth="1"/>
    <col min="4099" max="4099" width="10.28515625" style="33" customWidth="1"/>
    <col min="4100" max="4100" width="10.5703125" style="33" customWidth="1"/>
    <col min="4101" max="4101" width="9.42578125" style="33" customWidth="1"/>
    <col min="4102" max="4352" width="9.140625" style="33"/>
    <col min="4353" max="4353" width="20.85546875" style="33" customWidth="1"/>
    <col min="4354" max="4354" width="48.5703125" style="33" customWidth="1"/>
    <col min="4355" max="4355" width="10.28515625" style="33" customWidth="1"/>
    <col min="4356" max="4356" width="10.5703125" style="33" customWidth="1"/>
    <col min="4357" max="4357" width="9.42578125" style="33" customWidth="1"/>
    <col min="4358" max="4608" width="9.140625" style="33"/>
    <col min="4609" max="4609" width="20.85546875" style="33" customWidth="1"/>
    <col min="4610" max="4610" width="48.5703125" style="33" customWidth="1"/>
    <col min="4611" max="4611" width="10.28515625" style="33" customWidth="1"/>
    <col min="4612" max="4612" width="10.5703125" style="33" customWidth="1"/>
    <col min="4613" max="4613" width="9.42578125" style="33" customWidth="1"/>
    <col min="4614" max="4864" width="9.140625" style="33"/>
    <col min="4865" max="4865" width="20.85546875" style="33" customWidth="1"/>
    <col min="4866" max="4866" width="48.5703125" style="33" customWidth="1"/>
    <col min="4867" max="4867" width="10.28515625" style="33" customWidth="1"/>
    <col min="4868" max="4868" width="10.5703125" style="33" customWidth="1"/>
    <col min="4869" max="4869" width="9.42578125" style="33" customWidth="1"/>
    <col min="4870" max="5120" width="9.140625" style="33"/>
    <col min="5121" max="5121" width="20.85546875" style="33" customWidth="1"/>
    <col min="5122" max="5122" width="48.5703125" style="33" customWidth="1"/>
    <col min="5123" max="5123" width="10.28515625" style="33" customWidth="1"/>
    <col min="5124" max="5124" width="10.5703125" style="33" customWidth="1"/>
    <col min="5125" max="5125" width="9.42578125" style="33" customWidth="1"/>
    <col min="5126" max="5376" width="9.140625" style="33"/>
    <col min="5377" max="5377" width="20.85546875" style="33" customWidth="1"/>
    <col min="5378" max="5378" width="48.5703125" style="33" customWidth="1"/>
    <col min="5379" max="5379" width="10.28515625" style="33" customWidth="1"/>
    <col min="5380" max="5380" width="10.5703125" style="33" customWidth="1"/>
    <col min="5381" max="5381" width="9.42578125" style="33" customWidth="1"/>
    <col min="5382" max="5632" width="9.140625" style="33"/>
    <col min="5633" max="5633" width="20.85546875" style="33" customWidth="1"/>
    <col min="5634" max="5634" width="48.5703125" style="33" customWidth="1"/>
    <col min="5635" max="5635" width="10.28515625" style="33" customWidth="1"/>
    <col min="5636" max="5636" width="10.5703125" style="33" customWidth="1"/>
    <col min="5637" max="5637" width="9.42578125" style="33" customWidth="1"/>
    <col min="5638" max="5888" width="9.140625" style="33"/>
    <col min="5889" max="5889" width="20.85546875" style="33" customWidth="1"/>
    <col min="5890" max="5890" width="48.5703125" style="33" customWidth="1"/>
    <col min="5891" max="5891" width="10.28515625" style="33" customWidth="1"/>
    <col min="5892" max="5892" width="10.5703125" style="33" customWidth="1"/>
    <col min="5893" max="5893" width="9.42578125" style="33" customWidth="1"/>
    <col min="5894" max="6144" width="9.140625" style="33"/>
    <col min="6145" max="6145" width="20.85546875" style="33" customWidth="1"/>
    <col min="6146" max="6146" width="48.5703125" style="33" customWidth="1"/>
    <col min="6147" max="6147" width="10.28515625" style="33" customWidth="1"/>
    <col min="6148" max="6148" width="10.5703125" style="33" customWidth="1"/>
    <col min="6149" max="6149" width="9.42578125" style="33" customWidth="1"/>
    <col min="6150" max="6400" width="9.140625" style="33"/>
    <col min="6401" max="6401" width="20.85546875" style="33" customWidth="1"/>
    <col min="6402" max="6402" width="48.5703125" style="33" customWidth="1"/>
    <col min="6403" max="6403" width="10.28515625" style="33" customWidth="1"/>
    <col min="6404" max="6404" width="10.5703125" style="33" customWidth="1"/>
    <col min="6405" max="6405" width="9.42578125" style="33" customWidth="1"/>
    <col min="6406" max="6656" width="9.140625" style="33"/>
    <col min="6657" max="6657" width="20.85546875" style="33" customWidth="1"/>
    <col min="6658" max="6658" width="48.5703125" style="33" customWidth="1"/>
    <col min="6659" max="6659" width="10.28515625" style="33" customWidth="1"/>
    <col min="6660" max="6660" width="10.5703125" style="33" customWidth="1"/>
    <col min="6661" max="6661" width="9.42578125" style="33" customWidth="1"/>
    <col min="6662" max="6912" width="9.140625" style="33"/>
    <col min="6913" max="6913" width="20.85546875" style="33" customWidth="1"/>
    <col min="6914" max="6914" width="48.5703125" style="33" customWidth="1"/>
    <col min="6915" max="6915" width="10.28515625" style="33" customWidth="1"/>
    <col min="6916" max="6916" width="10.5703125" style="33" customWidth="1"/>
    <col min="6917" max="6917" width="9.42578125" style="33" customWidth="1"/>
    <col min="6918" max="7168" width="9.140625" style="33"/>
    <col min="7169" max="7169" width="20.85546875" style="33" customWidth="1"/>
    <col min="7170" max="7170" width="48.5703125" style="33" customWidth="1"/>
    <col min="7171" max="7171" width="10.28515625" style="33" customWidth="1"/>
    <col min="7172" max="7172" width="10.5703125" style="33" customWidth="1"/>
    <col min="7173" max="7173" width="9.42578125" style="33" customWidth="1"/>
    <col min="7174" max="7424" width="9.140625" style="33"/>
    <col min="7425" max="7425" width="20.85546875" style="33" customWidth="1"/>
    <col min="7426" max="7426" width="48.5703125" style="33" customWidth="1"/>
    <col min="7427" max="7427" width="10.28515625" style="33" customWidth="1"/>
    <col min="7428" max="7428" width="10.5703125" style="33" customWidth="1"/>
    <col min="7429" max="7429" width="9.42578125" style="33" customWidth="1"/>
    <col min="7430" max="7680" width="9.140625" style="33"/>
    <col min="7681" max="7681" width="20.85546875" style="33" customWidth="1"/>
    <col min="7682" max="7682" width="48.5703125" style="33" customWidth="1"/>
    <col min="7683" max="7683" width="10.28515625" style="33" customWidth="1"/>
    <col min="7684" max="7684" width="10.5703125" style="33" customWidth="1"/>
    <col min="7685" max="7685" width="9.42578125" style="33" customWidth="1"/>
    <col min="7686" max="7936" width="9.140625" style="33"/>
    <col min="7937" max="7937" width="20.85546875" style="33" customWidth="1"/>
    <col min="7938" max="7938" width="48.5703125" style="33" customWidth="1"/>
    <col min="7939" max="7939" width="10.28515625" style="33" customWidth="1"/>
    <col min="7940" max="7940" width="10.5703125" style="33" customWidth="1"/>
    <col min="7941" max="7941" width="9.42578125" style="33" customWidth="1"/>
    <col min="7942" max="8192" width="9.140625" style="33"/>
    <col min="8193" max="8193" width="20.85546875" style="33" customWidth="1"/>
    <col min="8194" max="8194" width="48.5703125" style="33" customWidth="1"/>
    <col min="8195" max="8195" width="10.28515625" style="33" customWidth="1"/>
    <col min="8196" max="8196" width="10.5703125" style="33" customWidth="1"/>
    <col min="8197" max="8197" width="9.42578125" style="33" customWidth="1"/>
    <col min="8198" max="8448" width="9.140625" style="33"/>
    <col min="8449" max="8449" width="20.85546875" style="33" customWidth="1"/>
    <col min="8450" max="8450" width="48.5703125" style="33" customWidth="1"/>
    <col min="8451" max="8451" width="10.28515625" style="33" customWidth="1"/>
    <col min="8452" max="8452" width="10.5703125" style="33" customWidth="1"/>
    <col min="8453" max="8453" width="9.42578125" style="33" customWidth="1"/>
    <col min="8454" max="8704" width="9.140625" style="33"/>
    <col min="8705" max="8705" width="20.85546875" style="33" customWidth="1"/>
    <col min="8706" max="8706" width="48.5703125" style="33" customWidth="1"/>
    <col min="8707" max="8707" width="10.28515625" style="33" customWidth="1"/>
    <col min="8708" max="8708" width="10.5703125" style="33" customWidth="1"/>
    <col min="8709" max="8709" width="9.42578125" style="33" customWidth="1"/>
    <col min="8710" max="8960" width="9.140625" style="33"/>
    <col min="8961" max="8961" width="20.85546875" style="33" customWidth="1"/>
    <col min="8962" max="8962" width="48.5703125" style="33" customWidth="1"/>
    <col min="8963" max="8963" width="10.28515625" style="33" customWidth="1"/>
    <col min="8964" max="8964" width="10.5703125" style="33" customWidth="1"/>
    <col min="8965" max="8965" width="9.42578125" style="33" customWidth="1"/>
    <col min="8966" max="9216" width="9.140625" style="33"/>
    <col min="9217" max="9217" width="20.85546875" style="33" customWidth="1"/>
    <col min="9218" max="9218" width="48.5703125" style="33" customWidth="1"/>
    <col min="9219" max="9219" width="10.28515625" style="33" customWidth="1"/>
    <col min="9220" max="9220" width="10.5703125" style="33" customWidth="1"/>
    <col min="9221" max="9221" width="9.42578125" style="33" customWidth="1"/>
    <col min="9222" max="9472" width="9.140625" style="33"/>
    <col min="9473" max="9473" width="20.85546875" style="33" customWidth="1"/>
    <col min="9474" max="9474" width="48.5703125" style="33" customWidth="1"/>
    <col min="9475" max="9475" width="10.28515625" style="33" customWidth="1"/>
    <col min="9476" max="9476" width="10.5703125" style="33" customWidth="1"/>
    <col min="9477" max="9477" width="9.42578125" style="33" customWidth="1"/>
    <col min="9478" max="9728" width="9.140625" style="33"/>
    <col min="9729" max="9729" width="20.85546875" style="33" customWidth="1"/>
    <col min="9730" max="9730" width="48.5703125" style="33" customWidth="1"/>
    <col min="9731" max="9731" width="10.28515625" style="33" customWidth="1"/>
    <col min="9732" max="9732" width="10.5703125" style="33" customWidth="1"/>
    <col min="9733" max="9733" width="9.42578125" style="33" customWidth="1"/>
    <col min="9734" max="9984" width="9.140625" style="33"/>
    <col min="9985" max="9985" width="20.85546875" style="33" customWidth="1"/>
    <col min="9986" max="9986" width="48.5703125" style="33" customWidth="1"/>
    <col min="9987" max="9987" width="10.28515625" style="33" customWidth="1"/>
    <col min="9988" max="9988" width="10.5703125" style="33" customWidth="1"/>
    <col min="9989" max="9989" width="9.42578125" style="33" customWidth="1"/>
    <col min="9990" max="10240" width="9.140625" style="33"/>
    <col min="10241" max="10241" width="20.85546875" style="33" customWidth="1"/>
    <col min="10242" max="10242" width="48.5703125" style="33" customWidth="1"/>
    <col min="10243" max="10243" width="10.28515625" style="33" customWidth="1"/>
    <col min="10244" max="10244" width="10.5703125" style="33" customWidth="1"/>
    <col min="10245" max="10245" width="9.42578125" style="33" customWidth="1"/>
    <col min="10246" max="10496" width="9.140625" style="33"/>
    <col min="10497" max="10497" width="20.85546875" style="33" customWidth="1"/>
    <col min="10498" max="10498" width="48.5703125" style="33" customWidth="1"/>
    <col min="10499" max="10499" width="10.28515625" style="33" customWidth="1"/>
    <col min="10500" max="10500" width="10.5703125" style="33" customWidth="1"/>
    <col min="10501" max="10501" width="9.42578125" style="33" customWidth="1"/>
    <col min="10502" max="10752" width="9.140625" style="33"/>
    <col min="10753" max="10753" width="20.85546875" style="33" customWidth="1"/>
    <col min="10754" max="10754" width="48.5703125" style="33" customWidth="1"/>
    <col min="10755" max="10755" width="10.28515625" style="33" customWidth="1"/>
    <col min="10756" max="10756" width="10.5703125" style="33" customWidth="1"/>
    <col min="10757" max="10757" width="9.42578125" style="33" customWidth="1"/>
    <col min="10758" max="11008" width="9.140625" style="33"/>
    <col min="11009" max="11009" width="20.85546875" style="33" customWidth="1"/>
    <col min="11010" max="11010" width="48.5703125" style="33" customWidth="1"/>
    <col min="11011" max="11011" width="10.28515625" style="33" customWidth="1"/>
    <col min="11012" max="11012" width="10.5703125" style="33" customWidth="1"/>
    <col min="11013" max="11013" width="9.42578125" style="33" customWidth="1"/>
    <col min="11014" max="11264" width="9.140625" style="33"/>
    <col min="11265" max="11265" width="20.85546875" style="33" customWidth="1"/>
    <col min="11266" max="11266" width="48.5703125" style="33" customWidth="1"/>
    <col min="11267" max="11267" width="10.28515625" style="33" customWidth="1"/>
    <col min="11268" max="11268" width="10.5703125" style="33" customWidth="1"/>
    <col min="11269" max="11269" width="9.42578125" style="33" customWidth="1"/>
    <col min="11270" max="11520" width="9.140625" style="33"/>
    <col min="11521" max="11521" width="20.85546875" style="33" customWidth="1"/>
    <col min="11522" max="11522" width="48.5703125" style="33" customWidth="1"/>
    <col min="11523" max="11523" width="10.28515625" style="33" customWidth="1"/>
    <col min="11524" max="11524" width="10.5703125" style="33" customWidth="1"/>
    <col min="11525" max="11525" width="9.42578125" style="33" customWidth="1"/>
    <col min="11526" max="11776" width="9.140625" style="33"/>
    <col min="11777" max="11777" width="20.85546875" style="33" customWidth="1"/>
    <col min="11778" max="11778" width="48.5703125" style="33" customWidth="1"/>
    <col min="11779" max="11779" width="10.28515625" style="33" customWidth="1"/>
    <col min="11780" max="11780" width="10.5703125" style="33" customWidth="1"/>
    <col min="11781" max="11781" width="9.42578125" style="33" customWidth="1"/>
    <col min="11782" max="12032" width="9.140625" style="33"/>
    <col min="12033" max="12033" width="20.85546875" style="33" customWidth="1"/>
    <col min="12034" max="12034" width="48.5703125" style="33" customWidth="1"/>
    <col min="12035" max="12035" width="10.28515625" style="33" customWidth="1"/>
    <col min="12036" max="12036" width="10.5703125" style="33" customWidth="1"/>
    <col min="12037" max="12037" width="9.42578125" style="33" customWidth="1"/>
    <col min="12038" max="12288" width="9.140625" style="33"/>
    <col min="12289" max="12289" width="20.85546875" style="33" customWidth="1"/>
    <col min="12290" max="12290" width="48.5703125" style="33" customWidth="1"/>
    <col min="12291" max="12291" width="10.28515625" style="33" customWidth="1"/>
    <col min="12292" max="12292" width="10.5703125" style="33" customWidth="1"/>
    <col min="12293" max="12293" width="9.42578125" style="33" customWidth="1"/>
    <col min="12294" max="12544" width="9.140625" style="33"/>
    <col min="12545" max="12545" width="20.85546875" style="33" customWidth="1"/>
    <col min="12546" max="12546" width="48.5703125" style="33" customWidth="1"/>
    <col min="12547" max="12547" width="10.28515625" style="33" customWidth="1"/>
    <col min="12548" max="12548" width="10.5703125" style="33" customWidth="1"/>
    <col min="12549" max="12549" width="9.42578125" style="33" customWidth="1"/>
    <col min="12550" max="12800" width="9.140625" style="33"/>
    <col min="12801" max="12801" width="20.85546875" style="33" customWidth="1"/>
    <col min="12802" max="12802" width="48.5703125" style="33" customWidth="1"/>
    <col min="12803" max="12803" width="10.28515625" style="33" customWidth="1"/>
    <col min="12804" max="12804" width="10.5703125" style="33" customWidth="1"/>
    <col min="12805" max="12805" width="9.42578125" style="33" customWidth="1"/>
    <col min="12806" max="13056" width="9.140625" style="33"/>
    <col min="13057" max="13057" width="20.85546875" style="33" customWidth="1"/>
    <col min="13058" max="13058" width="48.5703125" style="33" customWidth="1"/>
    <col min="13059" max="13059" width="10.28515625" style="33" customWidth="1"/>
    <col min="13060" max="13060" width="10.5703125" style="33" customWidth="1"/>
    <col min="13061" max="13061" width="9.42578125" style="33" customWidth="1"/>
    <col min="13062" max="13312" width="9.140625" style="33"/>
    <col min="13313" max="13313" width="20.85546875" style="33" customWidth="1"/>
    <col min="13314" max="13314" width="48.5703125" style="33" customWidth="1"/>
    <col min="13315" max="13315" width="10.28515625" style="33" customWidth="1"/>
    <col min="13316" max="13316" width="10.5703125" style="33" customWidth="1"/>
    <col min="13317" max="13317" width="9.42578125" style="33" customWidth="1"/>
    <col min="13318" max="13568" width="9.140625" style="33"/>
    <col min="13569" max="13569" width="20.85546875" style="33" customWidth="1"/>
    <col min="13570" max="13570" width="48.5703125" style="33" customWidth="1"/>
    <col min="13571" max="13571" width="10.28515625" style="33" customWidth="1"/>
    <col min="13572" max="13572" width="10.5703125" style="33" customWidth="1"/>
    <col min="13573" max="13573" width="9.42578125" style="33" customWidth="1"/>
    <col min="13574" max="13824" width="9.140625" style="33"/>
    <col min="13825" max="13825" width="20.85546875" style="33" customWidth="1"/>
    <col min="13826" max="13826" width="48.5703125" style="33" customWidth="1"/>
    <col min="13827" max="13827" width="10.28515625" style="33" customWidth="1"/>
    <col min="13828" max="13828" width="10.5703125" style="33" customWidth="1"/>
    <col min="13829" max="13829" width="9.42578125" style="33" customWidth="1"/>
    <col min="13830" max="14080" width="9.140625" style="33"/>
    <col min="14081" max="14081" width="20.85546875" style="33" customWidth="1"/>
    <col min="14082" max="14082" width="48.5703125" style="33" customWidth="1"/>
    <col min="14083" max="14083" width="10.28515625" style="33" customWidth="1"/>
    <col min="14084" max="14084" width="10.5703125" style="33" customWidth="1"/>
    <col min="14085" max="14085" width="9.42578125" style="33" customWidth="1"/>
    <col min="14086" max="14336" width="9.140625" style="33"/>
    <col min="14337" max="14337" width="20.85546875" style="33" customWidth="1"/>
    <col min="14338" max="14338" width="48.5703125" style="33" customWidth="1"/>
    <col min="14339" max="14339" width="10.28515625" style="33" customWidth="1"/>
    <col min="14340" max="14340" width="10.5703125" style="33" customWidth="1"/>
    <col min="14341" max="14341" width="9.42578125" style="33" customWidth="1"/>
    <col min="14342" max="14592" width="9.140625" style="33"/>
    <col min="14593" max="14593" width="20.85546875" style="33" customWidth="1"/>
    <col min="14594" max="14594" width="48.5703125" style="33" customWidth="1"/>
    <col min="14595" max="14595" width="10.28515625" style="33" customWidth="1"/>
    <col min="14596" max="14596" width="10.5703125" style="33" customWidth="1"/>
    <col min="14597" max="14597" width="9.42578125" style="33" customWidth="1"/>
    <col min="14598" max="14848" width="9.140625" style="33"/>
    <col min="14849" max="14849" width="20.85546875" style="33" customWidth="1"/>
    <col min="14850" max="14850" width="48.5703125" style="33" customWidth="1"/>
    <col min="14851" max="14851" width="10.28515625" style="33" customWidth="1"/>
    <col min="14852" max="14852" width="10.5703125" style="33" customWidth="1"/>
    <col min="14853" max="14853" width="9.42578125" style="33" customWidth="1"/>
    <col min="14854" max="15104" width="9.140625" style="33"/>
    <col min="15105" max="15105" width="20.85546875" style="33" customWidth="1"/>
    <col min="15106" max="15106" width="48.5703125" style="33" customWidth="1"/>
    <col min="15107" max="15107" width="10.28515625" style="33" customWidth="1"/>
    <col min="15108" max="15108" width="10.5703125" style="33" customWidth="1"/>
    <col min="15109" max="15109" width="9.42578125" style="33" customWidth="1"/>
    <col min="15110" max="15360" width="9.140625" style="33"/>
    <col min="15361" max="15361" width="20.85546875" style="33" customWidth="1"/>
    <col min="15362" max="15362" width="48.5703125" style="33" customWidth="1"/>
    <col min="15363" max="15363" width="10.28515625" style="33" customWidth="1"/>
    <col min="15364" max="15364" width="10.5703125" style="33" customWidth="1"/>
    <col min="15365" max="15365" width="9.42578125" style="33" customWidth="1"/>
    <col min="15366" max="15616" width="9.140625" style="33"/>
    <col min="15617" max="15617" width="20.85546875" style="33" customWidth="1"/>
    <col min="15618" max="15618" width="48.5703125" style="33" customWidth="1"/>
    <col min="15619" max="15619" width="10.28515625" style="33" customWidth="1"/>
    <col min="15620" max="15620" width="10.5703125" style="33" customWidth="1"/>
    <col min="15621" max="15621" width="9.42578125" style="33" customWidth="1"/>
    <col min="15622" max="15872" width="9.140625" style="33"/>
    <col min="15873" max="15873" width="20.85546875" style="33" customWidth="1"/>
    <col min="15874" max="15874" width="48.5703125" style="33" customWidth="1"/>
    <col min="15875" max="15875" width="10.28515625" style="33" customWidth="1"/>
    <col min="15876" max="15876" width="10.5703125" style="33" customWidth="1"/>
    <col min="15877" max="15877" width="9.42578125" style="33" customWidth="1"/>
    <col min="15878" max="16128" width="9.140625" style="33"/>
    <col min="16129" max="16129" width="20.85546875" style="33" customWidth="1"/>
    <col min="16130" max="16130" width="48.5703125" style="33" customWidth="1"/>
    <col min="16131" max="16131" width="10.28515625" style="33" customWidth="1"/>
    <col min="16132" max="16132" width="10.5703125" style="33" customWidth="1"/>
    <col min="16133" max="16133" width="9.42578125" style="33" customWidth="1"/>
    <col min="16134" max="16384" width="9.140625" style="33"/>
  </cols>
  <sheetData>
    <row r="1" spans="1:5" x14ac:dyDescent="0.25">
      <c r="C1" s="192" t="s">
        <v>358</v>
      </c>
      <c r="D1" s="192"/>
      <c r="E1" s="192"/>
    </row>
    <row r="2" spans="1:5" x14ac:dyDescent="0.25">
      <c r="C2" s="192" t="s">
        <v>1</v>
      </c>
      <c r="D2" s="192"/>
      <c r="E2" s="192"/>
    </row>
    <row r="3" spans="1:5" x14ac:dyDescent="0.25">
      <c r="C3" s="192" t="s">
        <v>2</v>
      </c>
      <c r="D3" s="192"/>
      <c r="E3" s="192"/>
    </row>
    <row r="4" spans="1:5" x14ac:dyDescent="0.25">
      <c r="C4" s="192" t="s">
        <v>520</v>
      </c>
      <c r="D4" s="192"/>
      <c r="E4" s="192"/>
    </row>
    <row r="6" spans="1:5" ht="15.75" customHeight="1" x14ac:dyDescent="0.25">
      <c r="A6" s="193" t="s">
        <v>130</v>
      </c>
      <c r="B6" s="193"/>
      <c r="C6" s="193"/>
      <c r="D6" s="193"/>
      <c r="E6" s="193"/>
    </row>
    <row r="7" spans="1:5" ht="15" customHeight="1" x14ac:dyDescent="0.25">
      <c r="A7" s="194" t="s">
        <v>354</v>
      </c>
      <c r="B7" s="194"/>
      <c r="C7" s="194"/>
      <c r="D7" s="194"/>
      <c r="E7" s="194"/>
    </row>
    <row r="8" spans="1:5" ht="15" customHeight="1" x14ac:dyDescent="0.25">
      <c r="A8" s="195"/>
      <c r="B8" s="195"/>
      <c r="C8" s="195"/>
      <c r="D8" s="195"/>
      <c r="E8" s="195"/>
    </row>
    <row r="9" spans="1:5" x14ac:dyDescent="0.25">
      <c r="A9" s="189" t="s">
        <v>131</v>
      </c>
      <c r="B9" s="191" t="s">
        <v>132</v>
      </c>
      <c r="C9" s="45" t="s">
        <v>133</v>
      </c>
      <c r="D9" s="45" t="s">
        <v>133</v>
      </c>
      <c r="E9" s="45" t="s">
        <v>133</v>
      </c>
    </row>
    <row r="10" spans="1:5" ht="38.25" x14ac:dyDescent="0.25">
      <c r="A10" s="190"/>
      <c r="B10" s="191"/>
      <c r="C10" s="46" t="s">
        <v>355</v>
      </c>
      <c r="D10" s="46" t="s">
        <v>356</v>
      </c>
      <c r="E10" s="46" t="s">
        <v>357</v>
      </c>
    </row>
    <row r="11" spans="1:5" s="35" customFormat="1" ht="12.75" customHeight="1" x14ac:dyDescent="0.25">
      <c r="A11" s="34">
        <v>1</v>
      </c>
      <c r="B11" s="34">
        <v>2</v>
      </c>
      <c r="C11" s="34">
        <v>3</v>
      </c>
      <c r="D11" s="34">
        <v>4</v>
      </c>
      <c r="E11" s="34">
        <v>5</v>
      </c>
    </row>
    <row r="12" spans="1:5" ht="51" customHeight="1" x14ac:dyDescent="0.25">
      <c r="A12" s="36" t="s">
        <v>134</v>
      </c>
      <c r="B12" s="37" t="s">
        <v>135</v>
      </c>
      <c r="C12" s="79">
        <f>C13</f>
        <v>23042.199999999997</v>
      </c>
      <c r="D12" s="79">
        <f>D13</f>
        <v>22082.799999999999</v>
      </c>
      <c r="E12" s="79">
        <f>E13</f>
        <v>20712.599999999999</v>
      </c>
    </row>
    <row r="13" spans="1:5" ht="39" customHeight="1" x14ac:dyDescent="0.25">
      <c r="A13" s="36" t="s">
        <v>134</v>
      </c>
      <c r="B13" s="37" t="s">
        <v>136</v>
      </c>
      <c r="C13" s="79">
        <f>'Доходы 2024-2026 с изменениями'!C31</f>
        <v>23042.199999999997</v>
      </c>
      <c r="D13" s="79">
        <f>'Доходы 2024-2026 с изменениями'!D31</f>
        <v>22082.799999999999</v>
      </c>
      <c r="E13" s="79">
        <f>'Доходы 2024-2026 с изменениями'!E31</f>
        <v>20712.599999999999</v>
      </c>
    </row>
    <row r="14" spans="1:5" ht="39" customHeight="1" x14ac:dyDescent="0.25">
      <c r="A14" s="36" t="s">
        <v>137</v>
      </c>
      <c r="B14" s="37" t="s">
        <v>428</v>
      </c>
      <c r="C14" s="66">
        <f>'Доходы 2024-2026 с изменениями'!C32</f>
        <v>44142.305569999997</v>
      </c>
      <c r="D14" s="66">
        <f>'Доходы 2024-2026 с изменениями'!D32</f>
        <v>2350.87</v>
      </c>
      <c r="E14" s="66">
        <f>'Доходы 2024-2026 с изменениями'!E32</f>
        <v>270019.065</v>
      </c>
    </row>
    <row r="15" spans="1:5" ht="42.6" customHeight="1" x14ac:dyDescent="0.25">
      <c r="A15" s="36" t="s">
        <v>138</v>
      </c>
      <c r="B15" s="37" t="s">
        <v>139</v>
      </c>
      <c r="C15" s="66">
        <f>'Доходы 2024-2026 с изменениями'!C44</f>
        <v>3.52</v>
      </c>
      <c r="D15" s="66">
        <f>'Доходы 2024-2026 с изменениями'!D44</f>
        <v>3.52</v>
      </c>
      <c r="E15" s="66">
        <f>'Доходы 2024-2026 с изменениями'!E44</f>
        <v>3.52</v>
      </c>
    </row>
    <row r="16" spans="1:5" ht="75" x14ac:dyDescent="0.25">
      <c r="A16" s="38" t="s">
        <v>140</v>
      </c>
      <c r="B16" s="39" t="s">
        <v>55</v>
      </c>
      <c r="C16" s="80">
        <f>'Доходы 2024-2026 с изменениями'!C45</f>
        <v>346.4</v>
      </c>
      <c r="D16" s="80">
        <f>'Доходы 2024-2026 с изменениями'!D45</f>
        <v>380.3</v>
      </c>
      <c r="E16" s="80">
        <f>'Доходы 2024-2026 с изменениями'!E45</f>
        <v>414.8</v>
      </c>
    </row>
    <row r="17" spans="1:5" ht="45" x14ac:dyDescent="0.25">
      <c r="A17" s="40" t="s">
        <v>141</v>
      </c>
      <c r="B17" s="41" t="s">
        <v>59</v>
      </c>
      <c r="C17" s="66">
        <f>'Доходы 2024-2026 с изменениями'!C46</f>
        <v>5470</v>
      </c>
      <c r="D17" s="66">
        <f>'Доходы 2024-2026 с изменениями'!D46</f>
        <v>300</v>
      </c>
      <c r="E17" s="66">
        <f>'Доходы 2024-2026 с изменениями'!E46</f>
        <v>0</v>
      </c>
    </row>
    <row r="18" spans="1:5" x14ac:dyDescent="0.25">
      <c r="A18" s="42"/>
      <c r="B18" s="43" t="s">
        <v>142</v>
      </c>
      <c r="C18" s="81">
        <f>C12+C14+C15+C16+C17</f>
        <v>73004.425569999992</v>
      </c>
      <c r="D18" s="81">
        <f>D12+D14+D15+D16+D17</f>
        <v>25117.489999999998</v>
      </c>
      <c r="E18" s="81">
        <f t="shared" ref="E18" si="0">E12+E14+E15+E16+E17</f>
        <v>291149.98499999999</v>
      </c>
    </row>
    <row r="19" spans="1:5" x14ac:dyDescent="0.2">
      <c r="A19" s="44"/>
      <c r="B19" s="44"/>
      <c r="C19" s="82"/>
      <c r="D19" s="83"/>
      <c r="E19" s="83"/>
    </row>
    <row r="20" spans="1:5" ht="102.75" customHeight="1" x14ac:dyDescent="0.25">
      <c r="A20"/>
      <c r="B20"/>
      <c r="C20" s="6"/>
    </row>
    <row r="21" spans="1:5" ht="69" customHeight="1" x14ac:dyDescent="0.25">
      <c r="A21"/>
      <c r="B21"/>
      <c r="C21" s="6"/>
    </row>
    <row r="22" spans="1:5" x14ac:dyDescent="0.25">
      <c r="A22"/>
      <c r="B22"/>
      <c r="C22" s="6"/>
    </row>
    <row r="23" spans="1:5" x14ac:dyDescent="0.25">
      <c r="A23"/>
      <c r="B23"/>
      <c r="C23" s="6"/>
    </row>
    <row r="24" spans="1:5" x14ac:dyDescent="0.25">
      <c r="A24"/>
      <c r="B24"/>
      <c r="C24" s="6"/>
    </row>
    <row r="25" spans="1:5" x14ac:dyDescent="0.25">
      <c r="A25"/>
      <c r="B25"/>
      <c r="C25" s="6"/>
    </row>
    <row r="26" spans="1:5" ht="85.5" customHeight="1" x14ac:dyDescent="0.25">
      <c r="A26"/>
      <c r="B26"/>
      <c r="C26" s="6"/>
    </row>
    <row r="27" spans="1:5" ht="80.25" customHeight="1" x14ac:dyDescent="0.25">
      <c r="A27"/>
      <c r="B27"/>
      <c r="C27" s="6"/>
    </row>
    <row r="28" spans="1:5" ht="102.75" customHeight="1" x14ac:dyDescent="0.25">
      <c r="A28"/>
      <c r="B28"/>
      <c r="C28" s="6"/>
    </row>
    <row r="29" spans="1:5" x14ac:dyDescent="0.25">
      <c r="A29"/>
      <c r="B29"/>
      <c r="C29" s="6"/>
    </row>
    <row r="30" spans="1:5" x14ac:dyDescent="0.25">
      <c r="A30"/>
      <c r="B30"/>
      <c r="C30" s="6"/>
    </row>
    <row r="31" spans="1:5" x14ac:dyDescent="0.25">
      <c r="A31"/>
      <c r="B31"/>
      <c r="C31" s="6"/>
    </row>
    <row r="32" spans="1:5" x14ac:dyDescent="0.25">
      <c r="A32"/>
      <c r="B32"/>
      <c r="C32" s="6"/>
    </row>
    <row r="33" spans="1:3" ht="66" customHeight="1" x14ac:dyDescent="0.25">
      <c r="A33"/>
      <c r="B33"/>
      <c r="C33" s="6"/>
    </row>
    <row r="34" spans="1:3" ht="81" customHeight="1" x14ac:dyDescent="0.25">
      <c r="A34"/>
      <c r="B34"/>
      <c r="C34" s="6"/>
    </row>
    <row r="35" spans="1:3" ht="68.25" customHeight="1" x14ac:dyDescent="0.25">
      <c r="A35"/>
      <c r="B35"/>
      <c r="C35" s="6"/>
    </row>
    <row r="36" spans="1:3" ht="94.5" customHeight="1" x14ac:dyDescent="0.25">
      <c r="A36"/>
      <c r="B36"/>
      <c r="C36" s="6"/>
    </row>
    <row r="37" spans="1:3" x14ac:dyDescent="0.25">
      <c r="A37"/>
      <c r="B37"/>
      <c r="C37" s="6"/>
    </row>
    <row r="38" spans="1:3" x14ac:dyDescent="0.25">
      <c r="A38"/>
      <c r="B38"/>
      <c r="C38" s="6"/>
    </row>
    <row r="39" spans="1:3" x14ac:dyDescent="0.25">
      <c r="A39"/>
      <c r="B39"/>
      <c r="C39" s="6"/>
    </row>
    <row r="40" spans="1:3" ht="65.25" customHeight="1" x14ac:dyDescent="0.25">
      <c r="A40"/>
      <c r="B40"/>
      <c r="C40" s="6"/>
    </row>
    <row r="41" spans="1:3" ht="81" customHeight="1" x14ac:dyDescent="0.25">
      <c r="A41"/>
      <c r="B41"/>
      <c r="C41" s="6"/>
    </row>
    <row r="42" spans="1:3" ht="60.75" customHeight="1" x14ac:dyDescent="0.25">
      <c r="A42"/>
      <c r="B42"/>
      <c r="C42" s="6"/>
    </row>
    <row r="43" spans="1:3" ht="63.75" customHeight="1" x14ac:dyDescent="0.25">
      <c r="A43"/>
      <c r="B43"/>
      <c r="C43" s="6"/>
    </row>
    <row r="44" spans="1:3" ht="52.5" customHeight="1" x14ac:dyDescent="0.25">
      <c r="A44"/>
      <c r="B44"/>
      <c r="C44" s="6"/>
    </row>
    <row r="45" spans="1:3" ht="65.25" customHeight="1" x14ac:dyDescent="0.25">
      <c r="A45"/>
      <c r="B45"/>
      <c r="C45" s="6"/>
    </row>
    <row r="46" spans="1:3" ht="97.5" customHeight="1" x14ac:dyDescent="0.25">
      <c r="A46"/>
      <c r="B46"/>
      <c r="C46" s="6"/>
    </row>
    <row r="47" spans="1:3" ht="78.75" customHeight="1" x14ac:dyDescent="0.25">
      <c r="A47"/>
      <c r="B47"/>
      <c r="C47" s="6"/>
    </row>
    <row r="48" spans="1:3" ht="48" customHeight="1" x14ac:dyDescent="0.25">
      <c r="A48"/>
      <c r="B48"/>
      <c r="C48" s="6"/>
    </row>
    <row r="49" spans="1:3" ht="84" customHeight="1" x14ac:dyDescent="0.25">
      <c r="A49"/>
      <c r="B49"/>
      <c r="C49" s="6"/>
    </row>
    <row r="50" spans="1:3" ht="65.25" customHeight="1" x14ac:dyDescent="0.25">
      <c r="A50"/>
      <c r="B50"/>
      <c r="C50" s="6"/>
    </row>
    <row r="51" spans="1:3" x14ac:dyDescent="0.25">
      <c r="A51"/>
      <c r="B51"/>
      <c r="C51" s="6"/>
    </row>
    <row r="52" spans="1:3" x14ac:dyDescent="0.25">
      <c r="A52"/>
      <c r="B52"/>
      <c r="C52" s="6"/>
    </row>
    <row r="53" spans="1:3" x14ac:dyDescent="0.25">
      <c r="A53"/>
      <c r="B53"/>
      <c r="C53" s="6"/>
    </row>
    <row r="54" spans="1:3" x14ac:dyDescent="0.25">
      <c r="A54"/>
      <c r="B54"/>
      <c r="C54" s="6"/>
    </row>
    <row r="55" spans="1:3" x14ac:dyDescent="0.25">
      <c r="A55"/>
      <c r="B55"/>
      <c r="C55" s="6"/>
    </row>
    <row r="56" spans="1:3" x14ac:dyDescent="0.25">
      <c r="A56"/>
      <c r="B56"/>
      <c r="C56" s="6"/>
    </row>
    <row r="57" spans="1:3" ht="21" customHeight="1" x14ac:dyDescent="0.25">
      <c r="A57"/>
      <c r="B57"/>
      <c r="C57" s="6"/>
    </row>
    <row r="58" spans="1:3" ht="51" customHeight="1" x14ac:dyDescent="0.25">
      <c r="A58"/>
      <c r="B58"/>
      <c r="C58" s="6"/>
    </row>
    <row r="59" spans="1:3" x14ac:dyDescent="0.25">
      <c r="A59"/>
      <c r="B59"/>
      <c r="C59" s="6"/>
    </row>
    <row r="60" spans="1:3" x14ac:dyDescent="0.25">
      <c r="A60"/>
      <c r="B60"/>
      <c r="C60" s="6"/>
    </row>
    <row r="61" spans="1:3" ht="24.75" customHeight="1" x14ac:dyDescent="0.25">
      <c r="A61"/>
      <c r="B61"/>
      <c r="C61" s="6"/>
    </row>
    <row r="62" spans="1:3" x14ac:dyDescent="0.25">
      <c r="A62"/>
      <c r="B62"/>
      <c r="C62" s="6"/>
    </row>
    <row r="63" spans="1:3" ht="22.5" customHeight="1" x14ac:dyDescent="0.25">
      <c r="A63"/>
      <c r="B63"/>
      <c r="C63" s="6"/>
    </row>
    <row r="64" spans="1:3" x14ac:dyDescent="0.25">
      <c r="A64"/>
      <c r="B64"/>
      <c r="C64" s="6"/>
    </row>
  </sheetData>
  <mergeCells count="8">
    <mergeCell ref="A9:A10"/>
    <mergeCell ref="B9:B10"/>
    <mergeCell ref="C1:E1"/>
    <mergeCell ref="C2:E2"/>
    <mergeCell ref="C3:E3"/>
    <mergeCell ref="C4:E4"/>
    <mergeCell ref="A6:E6"/>
    <mergeCell ref="A7:E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9"/>
  <sheetViews>
    <sheetView tabSelected="1" topLeftCell="A20" workbookViewId="0">
      <selection activeCell="A28" sqref="A28"/>
    </sheetView>
  </sheetViews>
  <sheetFormatPr defaultRowHeight="15" x14ac:dyDescent="0.25"/>
  <cols>
    <col min="1" max="1" width="37.140625" customWidth="1"/>
    <col min="2" max="2" width="8.140625" style="23" customWidth="1"/>
    <col min="3" max="3" width="7.140625" style="23" customWidth="1"/>
    <col min="4" max="4" width="12.7109375" style="23" customWidth="1"/>
    <col min="5" max="5" width="12" customWidth="1"/>
    <col min="6" max="6" width="14.4257812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x14ac:dyDescent="0.25">
      <c r="B1" s="196" t="s">
        <v>180</v>
      </c>
      <c r="C1" s="196"/>
      <c r="D1" s="196"/>
      <c r="E1" s="196"/>
      <c r="F1" s="196"/>
    </row>
    <row r="2" spans="1:6" x14ac:dyDescent="0.25">
      <c r="B2" s="196" t="s">
        <v>113</v>
      </c>
      <c r="C2" s="196"/>
      <c r="D2" s="196"/>
      <c r="E2" s="196"/>
      <c r="F2" s="196"/>
    </row>
    <row r="3" spans="1:6" x14ac:dyDescent="0.25">
      <c r="B3" s="196" t="s">
        <v>2</v>
      </c>
      <c r="C3" s="196"/>
      <c r="D3" s="196"/>
      <c r="E3" s="196"/>
      <c r="F3" s="196"/>
    </row>
    <row r="4" spans="1:6" x14ac:dyDescent="0.25">
      <c r="B4" s="196" t="s">
        <v>520</v>
      </c>
      <c r="C4" s="196"/>
      <c r="D4" s="196"/>
      <c r="E4" s="196"/>
      <c r="F4" s="196"/>
    </row>
    <row r="5" spans="1:6" x14ac:dyDescent="0.25">
      <c r="B5" s="104"/>
      <c r="C5" s="104"/>
      <c r="D5" s="104"/>
      <c r="E5" s="104"/>
      <c r="F5" s="104"/>
    </row>
    <row r="6" spans="1:6" ht="50.25" customHeight="1" x14ac:dyDescent="0.25">
      <c r="A6" s="184" t="s">
        <v>284</v>
      </c>
      <c r="B6" s="184"/>
      <c r="C6" s="184"/>
      <c r="D6" s="184"/>
      <c r="E6" s="184"/>
      <c r="F6" s="184"/>
    </row>
    <row r="7" spans="1:6" ht="15.75" customHeight="1" x14ac:dyDescent="0.25">
      <c r="A7" s="197" t="s">
        <v>4</v>
      </c>
      <c r="B7" s="197" t="s">
        <v>114</v>
      </c>
      <c r="C7" s="197" t="s">
        <v>114</v>
      </c>
      <c r="D7" s="197" t="s">
        <v>177</v>
      </c>
      <c r="E7" s="197" t="s">
        <v>285</v>
      </c>
      <c r="F7" s="197" t="s">
        <v>286</v>
      </c>
    </row>
    <row r="8" spans="1:6" s="19" customFormat="1" ht="16.5" customHeight="1" x14ac:dyDescent="0.2">
      <c r="A8" s="197"/>
      <c r="B8" s="197"/>
      <c r="C8" s="197"/>
      <c r="D8" s="198"/>
      <c r="E8" s="198"/>
      <c r="F8" s="198"/>
    </row>
    <row r="9" spans="1:6" ht="19.5" customHeight="1" x14ac:dyDescent="0.25">
      <c r="A9" s="197"/>
      <c r="B9" s="197"/>
      <c r="C9" s="197"/>
      <c r="D9" s="198"/>
      <c r="E9" s="198"/>
      <c r="F9" s="198"/>
    </row>
    <row r="10" spans="1:6" ht="0.75" hidden="1" customHeight="1" x14ac:dyDescent="0.25">
      <c r="A10" s="197"/>
      <c r="B10" s="197"/>
      <c r="C10" s="197"/>
      <c r="D10" s="92"/>
      <c r="E10" s="92"/>
      <c r="F10" s="92"/>
    </row>
    <row r="11" spans="1:6" ht="15.75" customHeight="1" x14ac:dyDescent="0.25">
      <c r="A11" s="105" t="s">
        <v>115</v>
      </c>
      <c r="B11" s="20" t="s">
        <v>69</v>
      </c>
      <c r="C11" s="20"/>
      <c r="D11" s="106">
        <f>SUM(D12:D16)</f>
        <v>24394.14</v>
      </c>
      <c r="E11" s="106">
        <f>E12+E15+E16</f>
        <v>23234.560000000001</v>
      </c>
      <c r="F11" s="106">
        <f>F12+F15+F16</f>
        <v>24284.75</v>
      </c>
    </row>
    <row r="12" spans="1:6" ht="36.75" customHeight="1" x14ac:dyDescent="0.25">
      <c r="A12" s="41" t="s">
        <v>116</v>
      </c>
      <c r="B12" s="22"/>
      <c r="C12" s="22" t="s">
        <v>71</v>
      </c>
      <c r="D12" s="31">
        <f>'ведомственная 6'!G14</f>
        <v>20912.12</v>
      </c>
      <c r="E12" s="31">
        <f>'ведомственная 6'!H14</f>
        <v>21734.560000000001</v>
      </c>
      <c r="F12" s="31">
        <f>'ведомственная 6'!I14</f>
        <v>22734.75</v>
      </c>
    </row>
    <row r="13" spans="1:6" ht="23.25" customHeight="1" x14ac:dyDescent="0.25">
      <c r="A13" s="41" t="s">
        <v>57</v>
      </c>
      <c r="B13" s="22"/>
      <c r="C13" s="22" t="s">
        <v>72</v>
      </c>
      <c r="D13" s="31">
        <f>'ведомственная 6'!G34</f>
        <v>574.79999999999995</v>
      </c>
      <c r="E13" s="31">
        <f>'ведомственная 6'!H34</f>
        <v>0</v>
      </c>
      <c r="F13" s="31">
        <f>'ведомственная 6'!I34</f>
        <v>0</v>
      </c>
    </row>
    <row r="14" spans="1:6" ht="23.25" customHeight="1" x14ac:dyDescent="0.25">
      <c r="A14" s="41" t="s">
        <v>293</v>
      </c>
      <c r="B14" s="22"/>
      <c r="C14" s="22" t="s">
        <v>295</v>
      </c>
      <c r="D14" s="31">
        <f>'ведомственная 6'!G41</f>
        <v>1303.22</v>
      </c>
      <c r="E14" s="31">
        <f>'ведомственная 6'!H41</f>
        <v>0</v>
      </c>
      <c r="F14" s="31">
        <f>'ведомственная 6'!I41</f>
        <v>0</v>
      </c>
    </row>
    <row r="15" spans="1:6" ht="31.5" customHeight="1" x14ac:dyDescent="0.25">
      <c r="A15" s="41" t="s">
        <v>117</v>
      </c>
      <c r="B15" s="22"/>
      <c r="C15" s="22" t="s">
        <v>74</v>
      </c>
      <c r="D15" s="31">
        <f>'ведомственная 6'!G45</f>
        <v>1000</v>
      </c>
      <c r="E15" s="31">
        <f>'ведомственная 6'!H45</f>
        <v>1000</v>
      </c>
      <c r="F15" s="31">
        <f>'ведомственная 6'!I45</f>
        <v>1000</v>
      </c>
    </row>
    <row r="16" spans="1:6" ht="35.25" customHeight="1" x14ac:dyDescent="0.25">
      <c r="A16" s="41" t="s">
        <v>76</v>
      </c>
      <c r="B16" s="22"/>
      <c r="C16" s="22" t="s">
        <v>77</v>
      </c>
      <c r="D16" s="31">
        <f>'ведомственная 6'!G48</f>
        <v>604</v>
      </c>
      <c r="E16" s="31">
        <f>'ведомственная 6'!H48</f>
        <v>500</v>
      </c>
      <c r="F16" s="31">
        <f>'ведомственная 6'!I48</f>
        <v>550</v>
      </c>
    </row>
    <row r="17" spans="1:6" ht="18.75" customHeight="1" x14ac:dyDescent="0.25">
      <c r="A17" s="107" t="s">
        <v>118</v>
      </c>
      <c r="B17" s="27" t="s">
        <v>79</v>
      </c>
      <c r="C17" s="28"/>
      <c r="D17" s="30">
        <f>+D18</f>
        <v>346.4</v>
      </c>
      <c r="E17" s="30">
        <f t="shared" ref="E17:F17" si="0">+E18</f>
        <v>380.3</v>
      </c>
      <c r="F17" s="30">
        <f t="shared" si="0"/>
        <v>414.79999999999995</v>
      </c>
    </row>
    <row r="18" spans="1:6" ht="50.25" customHeight="1" x14ac:dyDescent="0.25">
      <c r="A18" s="41" t="s">
        <v>159</v>
      </c>
      <c r="B18" s="22"/>
      <c r="C18" s="22" t="s">
        <v>81</v>
      </c>
      <c r="D18" s="31">
        <f>'ведомственная 6'!G56</f>
        <v>346.4</v>
      </c>
      <c r="E18" s="31">
        <f>'ведомственная 6'!H56</f>
        <v>380.3</v>
      </c>
      <c r="F18" s="31">
        <f>'ведомственная 6'!I56</f>
        <v>414.79999999999995</v>
      </c>
    </row>
    <row r="19" spans="1:6" ht="43.5" customHeight="1" x14ac:dyDescent="0.25">
      <c r="A19" s="108" t="s">
        <v>165</v>
      </c>
      <c r="B19" s="60" t="s">
        <v>166</v>
      </c>
      <c r="C19" s="60"/>
      <c r="D19" s="109">
        <f>D20</f>
        <v>500</v>
      </c>
      <c r="E19" s="109">
        <f>E20</f>
        <v>700</v>
      </c>
      <c r="F19" s="109">
        <f>F20</f>
        <v>900</v>
      </c>
    </row>
    <row r="20" spans="1:6" ht="26.25" customHeight="1" x14ac:dyDescent="0.25">
      <c r="A20" s="110" t="s">
        <v>162</v>
      </c>
      <c r="B20" s="59"/>
      <c r="C20" s="61" t="s">
        <v>163</v>
      </c>
      <c r="D20" s="111">
        <f>'ведомственная 6'!G61</f>
        <v>500</v>
      </c>
      <c r="E20" s="111">
        <f>'ведомственная 6'!H61</f>
        <v>700</v>
      </c>
      <c r="F20" s="111">
        <f>'ведомственная 6'!I61</f>
        <v>900</v>
      </c>
    </row>
    <row r="21" spans="1:6" ht="15.75" customHeight="1" x14ac:dyDescent="0.25">
      <c r="A21" s="107" t="s">
        <v>119</v>
      </c>
      <c r="B21" s="27" t="s">
        <v>83</v>
      </c>
      <c r="C21" s="28"/>
      <c r="D21" s="30">
        <f>SUM(D22:D23)</f>
        <v>42867.653000000006</v>
      </c>
      <c r="E21" s="30">
        <f>SUM(E22:E23)</f>
        <v>6226</v>
      </c>
      <c r="F21" s="30">
        <f>SUM(F22:F23)</f>
        <v>19799.86</v>
      </c>
    </row>
    <row r="22" spans="1:6" ht="17.25" customHeight="1" x14ac:dyDescent="0.25">
      <c r="A22" s="41" t="s">
        <v>120</v>
      </c>
      <c r="B22" s="22"/>
      <c r="C22" s="22" t="s">
        <v>85</v>
      </c>
      <c r="D22" s="112">
        <f>'ведомственная 6'!G65</f>
        <v>40362.653000000006</v>
      </c>
      <c r="E22" s="112">
        <f>'ведомственная 6'!H65</f>
        <v>5470</v>
      </c>
      <c r="F22" s="112">
        <f>'ведомственная 6'!I65</f>
        <v>18992.86</v>
      </c>
    </row>
    <row r="23" spans="1:6" ht="15" customHeight="1" x14ac:dyDescent="0.25">
      <c r="A23" s="41" t="s">
        <v>86</v>
      </c>
      <c r="B23" s="22"/>
      <c r="C23" s="22" t="s">
        <v>87</v>
      </c>
      <c r="D23" s="112">
        <f>'ведомственная 6'!G76</f>
        <v>2505</v>
      </c>
      <c r="E23" s="112">
        <f>'ведомственная 6'!H76</f>
        <v>756</v>
      </c>
      <c r="F23" s="112">
        <f>'ведомственная 6'!I76</f>
        <v>807</v>
      </c>
    </row>
    <row r="24" spans="1:6" s="5" customFormat="1" ht="13.5" customHeight="1" x14ac:dyDescent="0.25">
      <c r="A24" s="30" t="s">
        <v>121</v>
      </c>
      <c r="B24" s="30" t="s">
        <v>89</v>
      </c>
      <c r="C24" s="30"/>
      <c r="D24" s="30">
        <f>SUM(D25:D28)</f>
        <v>52745.930000000008</v>
      </c>
      <c r="E24" s="30">
        <f>SUM(E25:E27)</f>
        <v>17266.563689999999</v>
      </c>
      <c r="F24" s="30">
        <f>SUM(F25:F27)</f>
        <v>9952.2999999999993</v>
      </c>
    </row>
    <row r="25" spans="1:6" x14ac:dyDescent="0.25">
      <c r="A25" s="41" t="s">
        <v>90</v>
      </c>
      <c r="B25" s="22"/>
      <c r="C25" s="22" t="s">
        <v>91</v>
      </c>
      <c r="D25" s="112">
        <f>'ведомственная 6'!G82</f>
        <v>2276.0299999999997</v>
      </c>
      <c r="E25" s="112">
        <f>'ведомственная 6'!H82</f>
        <v>1700</v>
      </c>
      <c r="F25" s="112">
        <f>'ведомственная 6'!I82</f>
        <v>1900</v>
      </c>
    </row>
    <row r="26" spans="1:6" x14ac:dyDescent="0.25">
      <c r="A26" s="41" t="s">
        <v>92</v>
      </c>
      <c r="B26" s="22"/>
      <c r="C26" s="22" t="s">
        <v>93</v>
      </c>
      <c r="D26" s="112">
        <f>'ведомственная 6'!G89</f>
        <v>238.22</v>
      </c>
      <c r="E26" s="112">
        <f>'ведомственная 6'!H89</f>
        <v>100</v>
      </c>
      <c r="F26" s="112">
        <f>'ведомственная 6'!I89</f>
        <v>100</v>
      </c>
    </row>
    <row r="27" spans="1:6" x14ac:dyDescent="0.25">
      <c r="A27" s="41" t="s">
        <v>94</v>
      </c>
      <c r="B27" s="22"/>
      <c r="C27" s="22" t="s">
        <v>95</v>
      </c>
      <c r="D27" s="112">
        <f>'ведомственная 6'!G94</f>
        <v>43721.680000000008</v>
      </c>
      <c r="E27" s="112">
        <f>'ведомственная 6'!H94</f>
        <v>15466.563689999999</v>
      </c>
      <c r="F27" s="112">
        <f>'ведомственная 6'!I94</f>
        <v>7952.3</v>
      </c>
    </row>
    <row r="28" spans="1:6" ht="30" x14ac:dyDescent="0.25">
      <c r="A28" s="41" t="s">
        <v>521</v>
      </c>
      <c r="B28" s="22"/>
      <c r="C28" s="22" t="s">
        <v>529</v>
      </c>
      <c r="D28" s="112">
        <v>6510</v>
      </c>
      <c r="E28" s="112"/>
      <c r="F28" s="112"/>
    </row>
    <row r="29" spans="1:6" s="5" customFormat="1" ht="14.45" customHeight="1" x14ac:dyDescent="0.25">
      <c r="A29" s="30" t="s">
        <v>122</v>
      </c>
      <c r="B29" s="30" t="s">
        <v>97</v>
      </c>
      <c r="C29" s="30"/>
      <c r="D29" s="30">
        <f>SUM(D30:D31)</f>
        <v>1017.4300000000001</v>
      </c>
      <c r="E29" s="30">
        <f t="shared" ref="E29:F29" si="1">SUM(E30:E31)</f>
        <v>758.62</v>
      </c>
      <c r="F29" s="30">
        <f t="shared" si="1"/>
        <v>758.62</v>
      </c>
    </row>
    <row r="30" spans="1:6" s="5" customFormat="1" ht="48.75" customHeight="1" x14ac:dyDescent="0.25">
      <c r="A30" s="58" t="s">
        <v>292</v>
      </c>
      <c r="B30" s="93"/>
      <c r="C30" s="94" t="s">
        <v>296</v>
      </c>
      <c r="D30" s="112">
        <f>'ведомственная 6'!G118</f>
        <v>100</v>
      </c>
      <c r="E30" s="112">
        <f>'ведомственная 6'!H118</f>
        <v>100</v>
      </c>
      <c r="F30" s="112">
        <f>'ведомственная 6'!I118</f>
        <v>100</v>
      </c>
    </row>
    <row r="31" spans="1:6" s="5" customFormat="1" ht="27" customHeight="1" x14ac:dyDescent="0.25">
      <c r="A31" s="113" t="s">
        <v>98</v>
      </c>
      <c r="B31" s="31"/>
      <c r="C31" s="31" t="s">
        <v>99</v>
      </c>
      <c r="D31" s="31">
        <f>'ведомственная 6'!G121</f>
        <v>917.43000000000006</v>
      </c>
      <c r="E31" s="31">
        <f>'ведомственная 6'!H121</f>
        <v>658.62</v>
      </c>
      <c r="F31" s="31">
        <f>'ведомственная 6'!I121</f>
        <v>658.62</v>
      </c>
    </row>
    <row r="32" spans="1:6" ht="27.75" customHeight="1" x14ac:dyDescent="0.25">
      <c r="A32" s="107" t="s">
        <v>123</v>
      </c>
      <c r="B32" s="27" t="s">
        <v>105</v>
      </c>
      <c r="C32" s="27"/>
      <c r="D32" s="30">
        <f>D33</f>
        <v>13911.81</v>
      </c>
      <c r="E32" s="30">
        <f t="shared" ref="E32:F32" si="2">E33</f>
        <v>14682.84</v>
      </c>
      <c r="F32" s="30">
        <f t="shared" si="2"/>
        <v>274128.82</v>
      </c>
    </row>
    <row r="33" spans="1:6" x14ac:dyDescent="0.25">
      <c r="A33" s="95" t="s">
        <v>124</v>
      </c>
      <c r="B33" s="32"/>
      <c r="C33" s="22" t="s">
        <v>107</v>
      </c>
      <c r="D33" s="31">
        <v>13911.81</v>
      </c>
      <c r="E33" s="31">
        <v>14682.84</v>
      </c>
      <c r="F33" s="31">
        <v>274128.82</v>
      </c>
    </row>
    <row r="34" spans="1:6" x14ac:dyDescent="0.25">
      <c r="A34" s="107" t="s">
        <v>125</v>
      </c>
      <c r="B34" s="27" t="s">
        <v>101</v>
      </c>
      <c r="C34" s="28"/>
      <c r="D34" s="30">
        <f>SUM(D35:D35)</f>
        <v>941.37</v>
      </c>
      <c r="E34" s="30">
        <f>SUM(E35:E35)</f>
        <v>984.67</v>
      </c>
      <c r="F34" s="30">
        <f>SUM(F35:F35)</f>
        <v>1029.97</v>
      </c>
    </row>
    <row r="35" spans="1:6" s="6" customFormat="1" ht="35.25" customHeight="1" x14ac:dyDescent="0.25">
      <c r="A35" s="114" t="s">
        <v>126</v>
      </c>
      <c r="B35" s="29"/>
      <c r="C35" s="22" t="s">
        <v>103</v>
      </c>
      <c r="D35" s="31">
        <f>'ведомственная 6'!G148</f>
        <v>941.37</v>
      </c>
      <c r="E35" s="31">
        <f>'ведомственная 6'!H148</f>
        <v>984.67</v>
      </c>
      <c r="F35" s="31">
        <f>'ведомственная 6'!I148</f>
        <v>1029.97</v>
      </c>
    </row>
    <row r="36" spans="1:6" ht="30.75" customHeight="1" x14ac:dyDescent="0.25">
      <c r="A36" s="107" t="s">
        <v>127</v>
      </c>
      <c r="B36" s="27" t="s">
        <v>109</v>
      </c>
      <c r="C36" s="27"/>
      <c r="D36" s="30">
        <f>+D37</f>
        <v>1000</v>
      </c>
      <c r="E36" s="30">
        <f>E37</f>
        <v>1200</v>
      </c>
      <c r="F36" s="30">
        <f>F37</f>
        <v>1500</v>
      </c>
    </row>
    <row r="37" spans="1:6" ht="22.5" customHeight="1" x14ac:dyDescent="0.25">
      <c r="A37" s="41" t="s">
        <v>128</v>
      </c>
      <c r="B37" s="22"/>
      <c r="C37" s="22" t="s">
        <v>111</v>
      </c>
      <c r="D37" s="31">
        <f>'ведомственная 6'!G152</f>
        <v>1000</v>
      </c>
      <c r="E37" s="31">
        <f>'ведомственная 6'!H152</f>
        <v>1200</v>
      </c>
      <c r="F37" s="31">
        <f>'ведомственная 6'!I152</f>
        <v>1500</v>
      </c>
    </row>
    <row r="38" spans="1:6" s="5" customFormat="1" ht="16.5" customHeight="1" x14ac:dyDescent="0.25">
      <c r="A38" s="115" t="s">
        <v>129</v>
      </c>
      <c r="B38" s="115"/>
      <c r="C38" s="115"/>
      <c r="D38" s="30">
        <f>++D32+D29+D24+D11+D36+D21+D34+D17+D19</f>
        <v>137724.73300000001</v>
      </c>
      <c r="E38" s="30">
        <v>65433.56</v>
      </c>
      <c r="F38" s="30">
        <f>++F32+F29+F24+F11+F36+F21+F34+F17+F19</f>
        <v>332769.11999999994</v>
      </c>
    </row>
    <row r="39" spans="1:6" ht="15" customHeight="1" x14ac:dyDescent="0.25">
      <c r="A39" s="24"/>
    </row>
    <row r="40" spans="1:6" ht="15" customHeight="1" x14ac:dyDescent="0.25">
      <c r="A40" s="25"/>
    </row>
    <row r="41" spans="1:6" ht="12.75" customHeight="1" x14ac:dyDescent="0.25">
      <c r="A41" s="26"/>
    </row>
    <row r="42" spans="1:6" ht="12.75" customHeight="1" x14ac:dyDescent="0.25">
      <c r="A42" s="26"/>
    </row>
    <row r="44" spans="1:6" x14ac:dyDescent="0.25">
      <c r="A44" s="26"/>
    </row>
    <row r="45" spans="1:6" x14ac:dyDescent="0.25">
      <c r="A45" s="25"/>
    </row>
    <row r="46" spans="1:6" x14ac:dyDescent="0.25">
      <c r="A46" s="26"/>
    </row>
    <row r="47" spans="1:6" x14ac:dyDescent="0.25">
      <c r="A47" s="26"/>
    </row>
    <row r="49" spans="1:1" x14ac:dyDescent="0.25">
      <c r="A49" s="26"/>
    </row>
  </sheetData>
  <mergeCells count="11">
    <mergeCell ref="F7:F9"/>
    <mergeCell ref="A7:A10"/>
    <mergeCell ref="B7:B10"/>
    <mergeCell ref="C7:C10"/>
    <mergeCell ref="D7:D9"/>
    <mergeCell ref="E7:E9"/>
    <mergeCell ref="B1:F1"/>
    <mergeCell ref="B2:F2"/>
    <mergeCell ref="B3:F3"/>
    <mergeCell ref="B4:F4"/>
    <mergeCell ref="A6:F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172"/>
  <sheetViews>
    <sheetView view="pageBreakPreview" topLeftCell="A159" zoomScale="80" zoomScaleNormal="80" zoomScaleSheetLayoutView="80" workbookViewId="0">
      <selection activeCell="J147" sqref="J147"/>
    </sheetView>
  </sheetViews>
  <sheetFormatPr defaultColWidth="16.7109375" defaultRowHeight="15" x14ac:dyDescent="0.25"/>
  <cols>
    <col min="1" max="1" width="47" style="63" customWidth="1"/>
    <col min="2" max="2" width="5.85546875" style="63" customWidth="1"/>
    <col min="3" max="3" width="9" style="63" customWidth="1"/>
    <col min="4" max="4" width="9.85546875" style="63" customWidth="1"/>
    <col min="5" max="5" width="12.7109375" style="63" customWidth="1"/>
    <col min="6" max="6" width="11.140625" style="63" customWidth="1"/>
    <col min="7" max="8" width="5" style="63" customWidth="1"/>
    <col min="9" max="11" width="16.7109375" style="63"/>
    <col min="12" max="13" width="16.7109375" style="119"/>
    <col min="14" max="16384" width="16.7109375" style="63"/>
  </cols>
  <sheetData>
    <row r="1" spans="1:11" ht="15.75" x14ac:dyDescent="0.25">
      <c r="H1" s="118"/>
      <c r="J1" s="199" t="s">
        <v>181</v>
      </c>
      <c r="K1" s="199"/>
    </row>
    <row r="2" spans="1:11" ht="15.75" x14ac:dyDescent="0.25">
      <c r="H2" s="118"/>
      <c r="J2" s="199" t="s">
        <v>183</v>
      </c>
      <c r="K2" s="199"/>
    </row>
    <row r="3" spans="1:11" ht="15.75" x14ac:dyDescent="0.25">
      <c r="A3" s="120"/>
      <c r="B3" s="120"/>
      <c r="H3" s="118"/>
      <c r="J3" s="199" t="s">
        <v>2</v>
      </c>
      <c r="K3" s="199"/>
    </row>
    <row r="4" spans="1:11" ht="15.75" x14ac:dyDescent="0.25">
      <c r="A4" s="120"/>
      <c r="B4" s="120"/>
      <c r="H4" s="118"/>
      <c r="J4" s="199" t="s">
        <v>520</v>
      </c>
      <c r="K4" s="199"/>
    </row>
    <row r="6" spans="1:11" ht="48" customHeight="1" x14ac:dyDescent="0.25">
      <c r="A6" s="200" t="s">
        <v>374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</row>
    <row r="7" spans="1:11" ht="15" customHeight="1" x14ac:dyDescent="0.25">
      <c r="A7" s="128" t="s">
        <v>169</v>
      </c>
      <c r="B7" s="127" t="s">
        <v>297</v>
      </c>
      <c r="C7" s="127" t="s">
        <v>298</v>
      </c>
      <c r="D7" s="127" t="s">
        <v>187</v>
      </c>
      <c r="E7" s="127" t="s">
        <v>299</v>
      </c>
      <c r="F7" s="129"/>
      <c r="G7" s="127"/>
      <c r="H7" s="127"/>
      <c r="I7" s="152">
        <f>I8+I42</f>
        <v>26996.160000000003</v>
      </c>
      <c r="J7" s="152">
        <f t="shared" ref="J7:K7" si="0">J8+J42</f>
        <v>25099.530000000002</v>
      </c>
      <c r="K7" s="152">
        <f t="shared" si="0"/>
        <v>26329.52</v>
      </c>
    </row>
    <row r="8" spans="1:11" ht="15" customHeight="1" x14ac:dyDescent="0.25">
      <c r="A8" s="132" t="s">
        <v>153</v>
      </c>
      <c r="B8" s="133" t="s">
        <v>300</v>
      </c>
      <c r="C8" s="133" t="s">
        <v>298</v>
      </c>
      <c r="D8" s="133" t="s">
        <v>187</v>
      </c>
      <c r="E8" s="133" t="s">
        <v>299</v>
      </c>
      <c r="F8" s="134"/>
      <c r="G8" s="133"/>
      <c r="H8" s="133"/>
      <c r="I8" s="177">
        <f>I9+I25</f>
        <v>20962.120000000003</v>
      </c>
      <c r="J8" s="135">
        <f t="shared" ref="J8:K8" si="1">J9+J25</f>
        <v>21784.560000000001</v>
      </c>
      <c r="K8" s="135">
        <f t="shared" si="1"/>
        <v>22784.75</v>
      </c>
    </row>
    <row r="9" spans="1:11" ht="15" customHeight="1" x14ac:dyDescent="0.25">
      <c r="A9" s="132" t="s">
        <v>189</v>
      </c>
      <c r="B9" s="133" t="s">
        <v>300</v>
      </c>
      <c r="C9" s="133" t="s">
        <v>301</v>
      </c>
      <c r="D9" s="133" t="s">
        <v>187</v>
      </c>
      <c r="E9" s="133" t="s">
        <v>299</v>
      </c>
      <c r="F9" s="134"/>
      <c r="G9" s="133"/>
      <c r="H9" s="133"/>
      <c r="I9" s="177">
        <f>I10</f>
        <v>3139.92</v>
      </c>
      <c r="J9" s="135">
        <f t="shared" ref="J9:K9" si="2">J10</f>
        <v>3258.45</v>
      </c>
      <c r="K9" s="135">
        <f t="shared" si="2"/>
        <v>3516.44</v>
      </c>
    </row>
    <row r="10" spans="1:11" ht="31.5" x14ac:dyDescent="0.25">
      <c r="A10" s="132" t="s">
        <v>190</v>
      </c>
      <c r="B10" s="133" t="s">
        <v>300</v>
      </c>
      <c r="C10" s="133" t="s">
        <v>301</v>
      </c>
      <c r="D10" s="133" t="s">
        <v>186</v>
      </c>
      <c r="E10" s="133" t="s">
        <v>299</v>
      </c>
      <c r="F10" s="134"/>
      <c r="G10" s="133"/>
      <c r="H10" s="133"/>
      <c r="I10" s="177">
        <v>3139.92</v>
      </c>
      <c r="J10" s="135">
        <v>3258.45</v>
      </c>
      <c r="K10" s="136">
        <v>3516.44</v>
      </c>
    </row>
    <row r="11" spans="1:11" ht="47.25" x14ac:dyDescent="0.25">
      <c r="A11" s="132" t="s">
        <v>303</v>
      </c>
      <c r="B11" s="133" t="s">
        <v>300</v>
      </c>
      <c r="C11" s="133" t="s">
        <v>301</v>
      </c>
      <c r="D11" s="133" t="s">
        <v>186</v>
      </c>
      <c r="E11" s="133" t="s">
        <v>302</v>
      </c>
      <c r="F11" s="134" t="s">
        <v>376</v>
      </c>
      <c r="G11" s="133"/>
      <c r="H11" s="133"/>
      <c r="I11" s="177">
        <f>I12</f>
        <v>716.3</v>
      </c>
      <c r="J11" s="135">
        <f t="shared" ref="J11:K11" si="3">J12</f>
        <v>787.93</v>
      </c>
      <c r="K11" s="135">
        <f t="shared" si="3"/>
        <v>866.72</v>
      </c>
    </row>
    <row r="12" spans="1:11" ht="78.75" x14ac:dyDescent="0.25">
      <c r="A12" s="132" t="s">
        <v>70</v>
      </c>
      <c r="B12" s="133" t="s">
        <v>300</v>
      </c>
      <c r="C12" s="133" t="s">
        <v>301</v>
      </c>
      <c r="D12" s="133" t="s">
        <v>186</v>
      </c>
      <c r="E12" s="133" t="s">
        <v>302</v>
      </c>
      <c r="F12" s="134" t="s">
        <v>376</v>
      </c>
      <c r="G12" s="133" t="s">
        <v>186</v>
      </c>
      <c r="H12" s="133" t="s">
        <v>188</v>
      </c>
      <c r="I12" s="177">
        <v>716.3</v>
      </c>
      <c r="J12" s="135">
        <v>787.93</v>
      </c>
      <c r="K12" s="136">
        <v>866.72</v>
      </c>
    </row>
    <row r="13" spans="1:11" ht="15.75" x14ac:dyDescent="0.25">
      <c r="A13" s="132" t="s">
        <v>304</v>
      </c>
      <c r="B13" s="133" t="s">
        <v>300</v>
      </c>
      <c r="C13" s="133" t="s">
        <v>301</v>
      </c>
      <c r="D13" s="133" t="s">
        <v>186</v>
      </c>
      <c r="E13" s="133" t="s">
        <v>302</v>
      </c>
      <c r="F13" s="134" t="s">
        <v>377</v>
      </c>
      <c r="G13" s="133"/>
      <c r="H13" s="133"/>
      <c r="I13" s="177">
        <f>I14</f>
        <v>1557</v>
      </c>
      <c r="J13" s="135">
        <f t="shared" ref="J13:K13" si="4">J14</f>
        <v>1500</v>
      </c>
      <c r="K13" s="135">
        <f t="shared" si="4"/>
        <v>1600</v>
      </c>
    </row>
    <row r="14" spans="1:11" ht="78.75" x14ac:dyDescent="0.25">
      <c r="A14" s="132" t="s">
        <v>70</v>
      </c>
      <c r="B14" s="133" t="s">
        <v>300</v>
      </c>
      <c r="C14" s="133" t="s">
        <v>301</v>
      </c>
      <c r="D14" s="133" t="s">
        <v>186</v>
      </c>
      <c r="E14" s="133" t="s">
        <v>302</v>
      </c>
      <c r="F14" s="134" t="s">
        <v>377</v>
      </c>
      <c r="G14" s="133" t="s">
        <v>186</v>
      </c>
      <c r="H14" s="133" t="s">
        <v>188</v>
      </c>
      <c r="I14" s="177">
        <v>1557</v>
      </c>
      <c r="J14" s="135">
        <v>1500</v>
      </c>
      <c r="K14" s="136">
        <v>1600</v>
      </c>
    </row>
    <row r="15" spans="1:11" ht="15.75" x14ac:dyDescent="0.25">
      <c r="A15" s="132" t="s">
        <v>305</v>
      </c>
      <c r="B15" s="133" t="s">
        <v>300</v>
      </c>
      <c r="C15" s="133" t="s">
        <v>301</v>
      </c>
      <c r="D15" s="133" t="s">
        <v>186</v>
      </c>
      <c r="E15" s="133" t="s">
        <v>302</v>
      </c>
      <c r="F15" s="134" t="s">
        <v>378</v>
      </c>
      <c r="G15" s="133"/>
      <c r="H15" s="133"/>
      <c r="I15" s="177">
        <f>I16</f>
        <v>720</v>
      </c>
      <c r="J15" s="135">
        <f t="shared" ref="J15:K15" si="5">J16</f>
        <v>792</v>
      </c>
      <c r="K15" s="135">
        <f t="shared" si="5"/>
        <v>871.2</v>
      </c>
    </row>
    <row r="16" spans="1:11" ht="78.75" x14ac:dyDescent="0.25">
      <c r="A16" s="132" t="s">
        <v>70</v>
      </c>
      <c r="B16" s="133" t="s">
        <v>300</v>
      </c>
      <c r="C16" s="133" t="s">
        <v>301</v>
      </c>
      <c r="D16" s="133" t="s">
        <v>186</v>
      </c>
      <c r="E16" s="133" t="s">
        <v>302</v>
      </c>
      <c r="F16" s="134" t="s">
        <v>378</v>
      </c>
      <c r="G16" s="133" t="s">
        <v>186</v>
      </c>
      <c r="H16" s="133" t="s">
        <v>188</v>
      </c>
      <c r="I16" s="177">
        <v>720</v>
      </c>
      <c r="J16" s="135">
        <v>792</v>
      </c>
      <c r="K16" s="136">
        <v>871.2</v>
      </c>
    </row>
    <row r="17" spans="1:11" ht="15.75" x14ac:dyDescent="0.25">
      <c r="A17" s="132" t="s">
        <v>379</v>
      </c>
      <c r="B17" s="133" t="s">
        <v>300</v>
      </c>
      <c r="C17" s="133" t="s">
        <v>301</v>
      </c>
      <c r="D17" s="133" t="s">
        <v>186</v>
      </c>
      <c r="E17" s="133" t="s">
        <v>302</v>
      </c>
      <c r="F17" s="134" t="s">
        <v>380</v>
      </c>
      <c r="G17" s="133"/>
      <c r="H17" s="133"/>
      <c r="I17" s="177">
        <f>I18</f>
        <v>50</v>
      </c>
      <c r="J17" s="135">
        <f t="shared" ref="J17:K17" si="6">J18</f>
        <v>50</v>
      </c>
      <c r="K17" s="135">
        <f t="shared" si="6"/>
        <v>50</v>
      </c>
    </row>
    <row r="18" spans="1:11" ht="15.75" x14ac:dyDescent="0.25">
      <c r="A18" s="132" t="s">
        <v>76</v>
      </c>
      <c r="B18" s="133" t="s">
        <v>300</v>
      </c>
      <c r="C18" s="133" t="s">
        <v>301</v>
      </c>
      <c r="D18" s="133" t="s">
        <v>186</v>
      </c>
      <c r="E18" s="133" t="s">
        <v>302</v>
      </c>
      <c r="F18" s="134" t="s">
        <v>380</v>
      </c>
      <c r="G18" s="133" t="s">
        <v>186</v>
      </c>
      <c r="H18" s="133" t="s">
        <v>211</v>
      </c>
      <c r="I18" s="177">
        <v>50</v>
      </c>
      <c r="J18" s="135">
        <v>50</v>
      </c>
      <c r="K18" s="136">
        <v>50</v>
      </c>
    </row>
    <row r="19" spans="1:11" ht="15.75" x14ac:dyDescent="0.25">
      <c r="A19" s="132" t="s">
        <v>306</v>
      </c>
      <c r="B19" s="133" t="s">
        <v>300</v>
      </c>
      <c r="C19" s="133" t="s">
        <v>301</v>
      </c>
      <c r="D19" s="133" t="s">
        <v>186</v>
      </c>
      <c r="E19" s="133" t="s">
        <v>302</v>
      </c>
      <c r="F19" s="134" t="s">
        <v>381</v>
      </c>
      <c r="G19" s="133"/>
      <c r="H19" s="133"/>
      <c r="I19" s="177">
        <f>I20</f>
        <v>23.1</v>
      </c>
      <c r="J19" s="135">
        <f t="shared" ref="J19:K19" si="7">J20</f>
        <v>25</v>
      </c>
      <c r="K19" s="135">
        <f t="shared" si="7"/>
        <v>25</v>
      </c>
    </row>
    <row r="20" spans="1:11" ht="78.75" x14ac:dyDescent="0.25">
      <c r="A20" s="132" t="s">
        <v>70</v>
      </c>
      <c r="B20" s="133" t="s">
        <v>300</v>
      </c>
      <c r="C20" s="133" t="s">
        <v>301</v>
      </c>
      <c r="D20" s="133" t="s">
        <v>186</v>
      </c>
      <c r="E20" s="133" t="s">
        <v>302</v>
      </c>
      <c r="F20" s="134" t="s">
        <v>381</v>
      </c>
      <c r="G20" s="133" t="s">
        <v>186</v>
      </c>
      <c r="H20" s="133" t="s">
        <v>188</v>
      </c>
      <c r="I20" s="177">
        <v>23.1</v>
      </c>
      <c r="J20" s="135">
        <v>25</v>
      </c>
      <c r="K20" s="136">
        <v>25</v>
      </c>
    </row>
    <row r="21" spans="1:11" ht="15.75" x14ac:dyDescent="0.25">
      <c r="A21" s="132" t="s">
        <v>304</v>
      </c>
      <c r="B21" s="133" t="s">
        <v>300</v>
      </c>
      <c r="C21" s="133" t="s">
        <v>301</v>
      </c>
      <c r="D21" s="133" t="s">
        <v>186</v>
      </c>
      <c r="E21" s="133" t="s">
        <v>307</v>
      </c>
      <c r="F21" s="134" t="s">
        <v>377</v>
      </c>
      <c r="G21" s="133"/>
      <c r="H21" s="133"/>
      <c r="I21" s="177">
        <f>I22</f>
        <v>70</v>
      </c>
      <c r="J21" s="135">
        <f t="shared" ref="J21:K21" si="8">J22</f>
        <v>100</v>
      </c>
      <c r="K21" s="135">
        <f t="shared" si="8"/>
        <v>100</v>
      </c>
    </row>
    <row r="22" spans="1:11" ht="78.75" x14ac:dyDescent="0.25">
      <c r="A22" s="132" t="s">
        <v>70</v>
      </c>
      <c r="B22" s="133" t="s">
        <v>300</v>
      </c>
      <c r="C22" s="133" t="s">
        <v>301</v>
      </c>
      <c r="D22" s="133" t="s">
        <v>186</v>
      </c>
      <c r="E22" s="133" t="s">
        <v>307</v>
      </c>
      <c r="F22" s="134" t="s">
        <v>377</v>
      </c>
      <c r="G22" s="133" t="s">
        <v>186</v>
      </c>
      <c r="H22" s="133" t="s">
        <v>188</v>
      </c>
      <c r="I22" s="177">
        <v>70</v>
      </c>
      <c r="J22" s="135">
        <v>100</v>
      </c>
      <c r="K22" s="136">
        <v>100</v>
      </c>
    </row>
    <row r="23" spans="1:11" ht="15.75" x14ac:dyDescent="0.25">
      <c r="A23" s="132" t="s">
        <v>304</v>
      </c>
      <c r="B23" s="133" t="s">
        <v>300</v>
      </c>
      <c r="C23" s="133" t="s">
        <v>301</v>
      </c>
      <c r="D23" s="133" t="s">
        <v>186</v>
      </c>
      <c r="E23" s="133" t="s">
        <v>308</v>
      </c>
      <c r="F23" s="134" t="s">
        <v>377</v>
      </c>
      <c r="G23" s="133"/>
      <c r="H23" s="133"/>
      <c r="I23" s="177">
        <f>I24</f>
        <v>3.52</v>
      </c>
      <c r="J23" s="135">
        <f t="shared" ref="J23:K23" si="9">J24</f>
        <v>3.52</v>
      </c>
      <c r="K23" s="135">
        <f t="shared" si="9"/>
        <v>3.52</v>
      </c>
    </row>
    <row r="24" spans="1:11" ht="78.75" x14ac:dyDescent="0.25">
      <c r="A24" s="132" t="s">
        <v>70</v>
      </c>
      <c r="B24" s="133" t="s">
        <v>300</v>
      </c>
      <c r="C24" s="133" t="s">
        <v>301</v>
      </c>
      <c r="D24" s="133" t="s">
        <v>186</v>
      </c>
      <c r="E24" s="133" t="s">
        <v>308</v>
      </c>
      <c r="F24" s="134" t="s">
        <v>377</v>
      </c>
      <c r="G24" s="133" t="s">
        <v>186</v>
      </c>
      <c r="H24" s="133" t="s">
        <v>188</v>
      </c>
      <c r="I24" s="177">
        <v>3.52</v>
      </c>
      <c r="J24" s="135">
        <v>3.52</v>
      </c>
      <c r="K24" s="136">
        <v>3.52</v>
      </c>
    </row>
    <row r="25" spans="1:11" ht="31.5" x14ac:dyDescent="0.25">
      <c r="A25" s="132" t="s">
        <v>194</v>
      </c>
      <c r="B25" s="133" t="s">
        <v>300</v>
      </c>
      <c r="C25" s="133" t="s">
        <v>309</v>
      </c>
      <c r="D25" s="133" t="s">
        <v>187</v>
      </c>
      <c r="E25" s="133" t="s">
        <v>299</v>
      </c>
      <c r="F25" s="134"/>
      <c r="G25" s="133"/>
      <c r="H25" s="133"/>
      <c r="I25" s="177">
        <f>I26+I37</f>
        <v>17822.2</v>
      </c>
      <c r="J25" s="177">
        <f t="shared" ref="J25:K25" si="10">J26+J37</f>
        <v>18526.11</v>
      </c>
      <c r="K25" s="177">
        <f t="shared" si="10"/>
        <v>19268.310000000001</v>
      </c>
    </row>
    <row r="26" spans="1:11" ht="31.5" x14ac:dyDescent="0.25">
      <c r="A26" s="132" t="s">
        <v>150</v>
      </c>
      <c r="B26" s="133" t="s">
        <v>300</v>
      </c>
      <c r="C26" s="133" t="s">
        <v>309</v>
      </c>
      <c r="D26" s="133" t="s">
        <v>215</v>
      </c>
      <c r="E26" s="133" t="s">
        <v>299</v>
      </c>
      <c r="F26" s="134"/>
      <c r="G26" s="133"/>
      <c r="H26" s="133"/>
      <c r="I26" s="177">
        <f>I27+I29+I31+I33+I35</f>
        <v>15869.2</v>
      </c>
      <c r="J26" s="177">
        <f t="shared" ref="J26:K26" si="11">J27+J29+J31+J33+J35</f>
        <v>16489.57</v>
      </c>
      <c r="K26" s="177">
        <f t="shared" si="11"/>
        <v>17150.310000000001</v>
      </c>
    </row>
    <row r="27" spans="1:11" ht="31.5" x14ac:dyDescent="0.25">
      <c r="A27" s="132" t="s">
        <v>311</v>
      </c>
      <c r="B27" s="133" t="s">
        <v>300</v>
      </c>
      <c r="C27" s="133" t="s">
        <v>309</v>
      </c>
      <c r="D27" s="133" t="s">
        <v>215</v>
      </c>
      <c r="E27" s="133" t="s">
        <v>310</v>
      </c>
      <c r="F27" s="134" t="s">
        <v>382</v>
      </c>
      <c r="G27" s="133"/>
      <c r="H27" s="133"/>
      <c r="I27" s="177">
        <f>I28</f>
        <v>10300</v>
      </c>
      <c r="J27" s="177">
        <f t="shared" ref="J27:K27" si="12">J28</f>
        <v>10712</v>
      </c>
      <c r="K27" s="177">
        <f t="shared" si="12"/>
        <v>11140.48</v>
      </c>
    </row>
    <row r="28" spans="1:11" ht="78.75" x14ac:dyDescent="0.25">
      <c r="A28" s="132" t="s">
        <v>70</v>
      </c>
      <c r="B28" s="133" t="s">
        <v>300</v>
      </c>
      <c r="C28" s="133" t="s">
        <v>309</v>
      </c>
      <c r="D28" s="133" t="s">
        <v>215</v>
      </c>
      <c r="E28" s="133" t="s">
        <v>310</v>
      </c>
      <c r="F28" s="134" t="s">
        <v>382</v>
      </c>
      <c r="G28" s="133" t="s">
        <v>186</v>
      </c>
      <c r="H28" s="133" t="s">
        <v>188</v>
      </c>
      <c r="I28" s="177">
        <v>10300</v>
      </c>
      <c r="J28" s="177">
        <v>10712</v>
      </c>
      <c r="K28" s="178">
        <v>11140.48</v>
      </c>
    </row>
    <row r="29" spans="1:11" ht="63" x14ac:dyDescent="0.25">
      <c r="A29" s="132" t="s">
        <v>312</v>
      </c>
      <c r="B29" s="133" t="s">
        <v>300</v>
      </c>
      <c r="C29" s="133" t="s">
        <v>309</v>
      </c>
      <c r="D29" s="133" t="s">
        <v>215</v>
      </c>
      <c r="E29" s="133" t="s">
        <v>310</v>
      </c>
      <c r="F29" s="134" t="s">
        <v>383</v>
      </c>
      <c r="G29" s="133"/>
      <c r="H29" s="133"/>
      <c r="I29" s="177">
        <f>I30</f>
        <v>3110.6</v>
      </c>
      <c r="J29" s="177">
        <f t="shared" ref="J29:K29" si="13">J30</f>
        <v>3235.02</v>
      </c>
      <c r="K29" s="177">
        <f t="shared" si="13"/>
        <v>3364.42</v>
      </c>
    </row>
    <row r="30" spans="1:11" ht="78.75" x14ac:dyDescent="0.25">
      <c r="A30" s="132" t="s">
        <v>70</v>
      </c>
      <c r="B30" s="133" t="s">
        <v>300</v>
      </c>
      <c r="C30" s="133" t="s">
        <v>309</v>
      </c>
      <c r="D30" s="133" t="s">
        <v>215</v>
      </c>
      <c r="E30" s="133" t="s">
        <v>310</v>
      </c>
      <c r="F30" s="134" t="s">
        <v>383</v>
      </c>
      <c r="G30" s="133" t="s">
        <v>186</v>
      </c>
      <c r="H30" s="133" t="s">
        <v>188</v>
      </c>
      <c r="I30" s="177">
        <v>3110.6</v>
      </c>
      <c r="J30" s="177">
        <v>3235.02</v>
      </c>
      <c r="K30" s="178">
        <v>3364.42</v>
      </c>
    </row>
    <row r="31" spans="1:11" ht="31.5" x14ac:dyDescent="0.25">
      <c r="A31" s="132" t="s">
        <v>311</v>
      </c>
      <c r="B31" s="133" t="s">
        <v>300</v>
      </c>
      <c r="C31" s="133" t="s">
        <v>309</v>
      </c>
      <c r="D31" s="133" t="s">
        <v>215</v>
      </c>
      <c r="E31" s="133" t="s">
        <v>313</v>
      </c>
      <c r="F31" s="134" t="s">
        <v>382</v>
      </c>
      <c r="G31" s="133"/>
      <c r="H31" s="133"/>
      <c r="I31" s="177">
        <f>I32</f>
        <v>1815</v>
      </c>
      <c r="J31" s="177">
        <f t="shared" ref="J31:K31" si="14">J32</f>
        <v>1876</v>
      </c>
      <c r="K31" s="177">
        <f t="shared" si="14"/>
        <v>1955</v>
      </c>
    </row>
    <row r="32" spans="1:11" ht="78.75" x14ac:dyDescent="0.25">
      <c r="A32" s="132" t="s">
        <v>70</v>
      </c>
      <c r="B32" s="133" t="s">
        <v>300</v>
      </c>
      <c r="C32" s="133" t="s">
        <v>309</v>
      </c>
      <c r="D32" s="133" t="s">
        <v>215</v>
      </c>
      <c r="E32" s="133" t="s">
        <v>313</v>
      </c>
      <c r="F32" s="134" t="s">
        <v>382</v>
      </c>
      <c r="G32" s="133" t="s">
        <v>186</v>
      </c>
      <c r="H32" s="133" t="s">
        <v>188</v>
      </c>
      <c r="I32" s="177">
        <v>1815</v>
      </c>
      <c r="J32" s="177">
        <v>1876</v>
      </c>
      <c r="K32" s="178">
        <v>1955</v>
      </c>
    </row>
    <row r="33" spans="1:13" ht="47.25" x14ac:dyDescent="0.25">
      <c r="A33" s="132" t="s">
        <v>314</v>
      </c>
      <c r="B33" s="133" t="s">
        <v>300</v>
      </c>
      <c r="C33" s="133" t="s">
        <v>309</v>
      </c>
      <c r="D33" s="133" t="s">
        <v>215</v>
      </c>
      <c r="E33" s="133" t="s">
        <v>313</v>
      </c>
      <c r="F33" s="134" t="s">
        <v>384</v>
      </c>
      <c r="G33" s="133"/>
      <c r="H33" s="133"/>
      <c r="I33" s="177">
        <f>I34</f>
        <v>100</v>
      </c>
      <c r="J33" s="177">
        <f t="shared" ref="J33:K33" si="15">J34</f>
        <v>100</v>
      </c>
      <c r="K33" s="177">
        <f t="shared" si="15"/>
        <v>100</v>
      </c>
    </row>
    <row r="34" spans="1:13" ht="78.75" x14ac:dyDescent="0.25">
      <c r="A34" s="132" t="s">
        <v>70</v>
      </c>
      <c r="B34" s="133" t="s">
        <v>300</v>
      </c>
      <c r="C34" s="133" t="s">
        <v>309</v>
      </c>
      <c r="D34" s="133" t="s">
        <v>215</v>
      </c>
      <c r="E34" s="133" t="s">
        <v>313</v>
      </c>
      <c r="F34" s="134" t="s">
        <v>384</v>
      </c>
      <c r="G34" s="133" t="s">
        <v>186</v>
      </c>
      <c r="H34" s="133" t="s">
        <v>188</v>
      </c>
      <c r="I34" s="177">
        <v>100</v>
      </c>
      <c r="J34" s="177">
        <v>100</v>
      </c>
      <c r="K34" s="178">
        <v>100</v>
      </c>
    </row>
    <row r="35" spans="1:13" ht="63" x14ac:dyDescent="0.25">
      <c r="A35" s="132" t="s">
        <v>312</v>
      </c>
      <c r="B35" s="133" t="s">
        <v>300</v>
      </c>
      <c r="C35" s="133" t="s">
        <v>309</v>
      </c>
      <c r="D35" s="133" t="s">
        <v>215</v>
      </c>
      <c r="E35" s="133" t="s">
        <v>313</v>
      </c>
      <c r="F35" s="134" t="s">
        <v>383</v>
      </c>
      <c r="G35" s="133"/>
      <c r="H35" s="133"/>
      <c r="I35" s="177">
        <f>I36</f>
        <v>543.6</v>
      </c>
      <c r="J35" s="177">
        <f t="shared" ref="J35:K35" si="16">J36</f>
        <v>566.54999999999995</v>
      </c>
      <c r="K35" s="177">
        <f t="shared" si="16"/>
        <v>590.41</v>
      </c>
    </row>
    <row r="36" spans="1:13" ht="78.75" x14ac:dyDescent="0.25">
      <c r="A36" s="132" t="s">
        <v>70</v>
      </c>
      <c r="B36" s="133" t="s">
        <v>300</v>
      </c>
      <c r="C36" s="133" t="s">
        <v>309</v>
      </c>
      <c r="D36" s="133" t="s">
        <v>215</v>
      </c>
      <c r="E36" s="133" t="s">
        <v>313</v>
      </c>
      <c r="F36" s="134" t="s">
        <v>383</v>
      </c>
      <c r="G36" s="133" t="s">
        <v>186</v>
      </c>
      <c r="H36" s="133" t="s">
        <v>188</v>
      </c>
      <c r="I36" s="177">
        <v>543.6</v>
      </c>
      <c r="J36" s="177">
        <v>566.54999999999995</v>
      </c>
      <c r="K36" s="178">
        <v>590.41</v>
      </c>
    </row>
    <row r="37" spans="1:13" ht="47.25" x14ac:dyDescent="0.25">
      <c r="A37" s="132" t="s">
        <v>152</v>
      </c>
      <c r="B37" s="133" t="s">
        <v>300</v>
      </c>
      <c r="C37" s="133" t="s">
        <v>309</v>
      </c>
      <c r="D37" s="133" t="s">
        <v>216</v>
      </c>
      <c r="E37" s="133" t="s">
        <v>299</v>
      </c>
      <c r="F37" s="134"/>
      <c r="G37" s="133"/>
      <c r="H37" s="133"/>
      <c r="I37" s="177">
        <f>I38+I40</f>
        <v>1953</v>
      </c>
      <c r="J37" s="177">
        <f t="shared" ref="J37:K37" si="17">J38+J40</f>
        <v>2036.54</v>
      </c>
      <c r="K37" s="177">
        <f t="shared" si="17"/>
        <v>2118</v>
      </c>
    </row>
    <row r="38" spans="1:13" ht="31.5" x14ac:dyDescent="0.25">
      <c r="A38" s="132" t="s">
        <v>311</v>
      </c>
      <c r="B38" s="133" t="s">
        <v>300</v>
      </c>
      <c r="C38" s="133" t="s">
        <v>309</v>
      </c>
      <c r="D38" s="133" t="s">
        <v>216</v>
      </c>
      <c r="E38" s="133" t="s">
        <v>302</v>
      </c>
      <c r="F38" s="134" t="s">
        <v>382</v>
      </c>
      <c r="G38" s="133"/>
      <c r="H38" s="133"/>
      <c r="I38" s="177">
        <f>I39</f>
        <v>1500</v>
      </c>
      <c r="J38" s="135">
        <f t="shared" ref="J38:K38" si="18">J39</f>
        <v>1564.16</v>
      </c>
      <c r="K38" s="135">
        <f t="shared" si="18"/>
        <v>1626.73</v>
      </c>
    </row>
    <row r="39" spans="1:13" ht="78.75" x14ac:dyDescent="0.25">
      <c r="A39" s="132" t="s">
        <v>70</v>
      </c>
      <c r="B39" s="133" t="s">
        <v>300</v>
      </c>
      <c r="C39" s="133" t="s">
        <v>309</v>
      </c>
      <c r="D39" s="133" t="s">
        <v>216</v>
      </c>
      <c r="E39" s="133" t="s">
        <v>302</v>
      </c>
      <c r="F39" s="134" t="s">
        <v>382</v>
      </c>
      <c r="G39" s="133" t="s">
        <v>186</v>
      </c>
      <c r="H39" s="133" t="s">
        <v>188</v>
      </c>
      <c r="I39" s="177">
        <v>1500</v>
      </c>
      <c r="J39" s="135">
        <v>1564.16</v>
      </c>
      <c r="K39" s="136">
        <v>1626.73</v>
      </c>
    </row>
    <row r="40" spans="1:13" ht="63" x14ac:dyDescent="0.25">
      <c r="A40" s="132" t="s">
        <v>312</v>
      </c>
      <c r="B40" s="133" t="s">
        <v>300</v>
      </c>
      <c r="C40" s="133" t="s">
        <v>309</v>
      </c>
      <c r="D40" s="133" t="s">
        <v>216</v>
      </c>
      <c r="E40" s="133" t="s">
        <v>302</v>
      </c>
      <c r="F40" s="134" t="s">
        <v>383</v>
      </c>
      <c r="G40" s="133"/>
      <c r="H40" s="133"/>
      <c r="I40" s="177">
        <f>I41</f>
        <v>453</v>
      </c>
      <c r="J40" s="135">
        <f t="shared" ref="J40:K40" si="19">J41</f>
        <v>472.38</v>
      </c>
      <c r="K40" s="135">
        <f t="shared" si="19"/>
        <v>491.27</v>
      </c>
    </row>
    <row r="41" spans="1:13" ht="78.75" x14ac:dyDescent="0.25">
      <c r="A41" s="132" t="s">
        <v>70</v>
      </c>
      <c r="B41" s="133" t="s">
        <v>300</v>
      </c>
      <c r="C41" s="133" t="s">
        <v>309</v>
      </c>
      <c r="D41" s="133" t="s">
        <v>216</v>
      </c>
      <c r="E41" s="133" t="s">
        <v>302</v>
      </c>
      <c r="F41" s="134" t="s">
        <v>383</v>
      </c>
      <c r="G41" s="133" t="s">
        <v>186</v>
      </c>
      <c r="H41" s="133" t="s">
        <v>188</v>
      </c>
      <c r="I41" s="177">
        <v>453</v>
      </c>
      <c r="J41" s="135">
        <v>472.38</v>
      </c>
      <c r="K41" s="136">
        <v>491.27</v>
      </c>
    </row>
    <row r="42" spans="1:13" ht="15.75" x14ac:dyDescent="0.25">
      <c r="A42" s="128" t="s">
        <v>198</v>
      </c>
      <c r="B42" s="127" t="s">
        <v>315</v>
      </c>
      <c r="C42" s="127" t="s">
        <v>298</v>
      </c>
      <c r="D42" s="127" t="s">
        <v>187</v>
      </c>
      <c r="E42" s="127" t="s">
        <v>299</v>
      </c>
      <c r="F42" s="129"/>
      <c r="G42" s="127"/>
      <c r="H42" s="127"/>
      <c r="I42" s="152">
        <v>6034.04</v>
      </c>
      <c r="J42" s="130">
        <v>3314.97</v>
      </c>
      <c r="K42" s="131">
        <v>3544.77</v>
      </c>
    </row>
    <row r="43" spans="1:13" ht="15.75" x14ac:dyDescent="0.25">
      <c r="A43" s="128" t="s">
        <v>75</v>
      </c>
      <c r="B43" s="127" t="s">
        <v>315</v>
      </c>
      <c r="C43" s="127" t="s">
        <v>316</v>
      </c>
      <c r="D43" s="127" t="s">
        <v>187</v>
      </c>
      <c r="E43" s="127" t="s">
        <v>299</v>
      </c>
      <c r="F43" s="129"/>
      <c r="G43" s="127"/>
      <c r="H43" s="127"/>
      <c r="I43" s="152">
        <v>6034.04</v>
      </c>
      <c r="J43" s="130">
        <v>3314.97</v>
      </c>
      <c r="K43" s="131">
        <v>3544.77</v>
      </c>
    </row>
    <row r="44" spans="1:13" ht="31.5" x14ac:dyDescent="0.25">
      <c r="A44" s="132" t="s">
        <v>199</v>
      </c>
      <c r="B44" s="133" t="s">
        <v>315</v>
      </c>
      <c r="C44" s="133" t="s">
        <v>316</v>
      </c>
      <c r="D44" s="133" t="s">
        <v>186</v>
      </c>
      <c r="E44" s="133" t="s">
        <v>299</v>
      </c>
      <c r="F44" s="134"/>
      <c r="G44" s="133"/>
      <c r="H44" s="133"/>
      <c r="I44" s="177">
        <f>I45+I47+I49+I51+I53+I55+I57+I59</f>
        <v>2151.27</v>
      </c>
      <c r="J44" s="177">
        <f t="shared" ref="J44:K44" si="20">J45+J47+J49+J51+J53+J55+J57+J59</f>
        <v>100</v>
      </c>
      <c r="K44" s="177">
        <f t="shared" si="20"/>
        <v>100</v>
      </c>
    </row>
    <row r="45" spans="1:13" ht="15.75" x14ac:dyDescent="0.25">
      <c r="A45" s="132" t="s">
        <v>304</v>
      </c>
      <c r="B45" s="133" t="s">
        <v>315</v>
      </c>
      <c r="C45" s="133" t="s">
        <v>316</v>
      </c>
      <c r="D45" s="133" t="s">
        <v>186</v>
      </c>
      <c r="E45" s="133" t="s">
        <v>361</v>
      </c>
      <c r="F45" s="134" t="s">
        <v>377</v>
      </c>
      <c r="G45" s="133"/>
      <c r="H45" s="133"/>
      <c r="I45" s="177">
        <f>I46</f>
        <v>54.95</v>
      </c>
      <c r="J45" s="135">
        <f t="shared" ref="J45:K45" si="21">J46</f>
        <v>0</v>
      </c>
      <c r="K45" s="135">
        <f t="shared" si="21"/>
        <v>0</v>
      </c>
    </row>
    <row r="46" spans="1:13" ht="31.5" x14ac:dyDescent="0.25">
      <c r="A46" s="132" t="s">
        <v>294</v>
      </c>
      <c r="B46" s="133" t="s">
        <v>315</v>
      </c>
      <c r="C46" s="133" t="s">
        <v>316</v>
      </c>
      <c r="D46" s="133" t="s">
        <v>186</v>
      </c>
      <c r="E46" s="133" t="s">
        <v>361</v>
      </c>
      <c r="F46" s="134" t="s">
        <v>377</v>
      </c>
      <c r="G46" s="133" t="s">
        <v>186</v>
      </c>
      <c r="H46" s="133" t="s">
        <v>253</v>
      </c>
      <c r="I46" s="177">
        <v>54.95</v>
      </c>
      <c r="J46" s="135">
        <v>0</v>
      </c>
      <c r="K46" s="136">
        <v>0</v>
      </c>
      <c r="L46" s="117"/>
      <c r="M46" s="121"/>
    </row>
    <row r="47" spans="1:13" ht="15.75" x14ac:dyDescent="0.25">
      <c r="A47" s="132" t="s">
        <v>385</v>
      </c>
      <c r="B47" s="133" t="s">
        <v>315</v>
      </c>
      <c r="C47" s="133" t="s">
        <v>316</v>
      </c>
      <c r="D47" s="133" t="s">
        <v>186</v>
      </c>
      <c r="E47" s="133" t="s">
        <v>361</v>
      </c>
      <c r="F47" s="134" t="s">
        <v>386</v>
      </c>
      <c r="G47" s="133"/>
      <c r="H47" s="133"/>
      <c r="I47" s="177">
        <f>I48</f>
        <v>1248.27</v>
      </c>
      <c r="J47" s="135">
        <f t="shared" ref="J47:K47" si="22">J48</f>
        <v>0</v>
      </c>
      <c r="K47" s="135">
        <f t="shared" si="22"/>
        <v>0</v>
      </c>
    </row>
    <row r="48" spans="1:13" ht="31.5" x14ac:dyDescent="0.25">
      <c r="A48" s="132" t="s">
        <v>294</v>
      </c>
      <c r="B48" s="133" t="s">
        <v>315</v>
      </c>
      <c r="C48" s="133" t="s">
        <v>316</v>
      </c>
      <c r="D48" s="133" t="s">
        <v>186</v>
      </c>
      <c r="E48" s="133" t="s">
        <v>361</v>
      </c>
      <c r="F48" s="134" t="s">
        <v>386</v>
      </c>
      <c r="G48" s="133" t="s">
        <v>186</v>
      </c>
      <c r="H48" s="133" t="s">
        <v>253</v>
      </c>
      <c r="I48" s="177">
        <v>1248.27</v>
      </c>
      <c r="J48" s="135">
        <v>0</v>
      </c>
      <c r="K48" s="136">
        <v>0</v>
      </c>
    </row>
    <row r="49" spans="1:11" ht="15.75" x14ac:dyDescent="0.25">
      <c r="A49" s="132" t="s">
        <v>57</v>
      </c>
      <c r="B49" s="133" t="s">
        <v>315</v>
      </c>
      <c r="C49" s="133" t="s">
        <v>316</v>
      </c>
      <c r="D49" s="133" t="s">
        <v>186</v>
      </c>
      <c r="E49" s="133" t="s">
        <v>387</v>
      </c>
      <c r="F49" s="134" t="s">
        <v>388</v>
      </c>
      <c r="G49" s="133"/>
      <c r="H49" s="133"/>
      <c r="I49" s="177">
        <f>I50</f>
        <v>167</v>
      </c>
      <c r="J49" s="135">
        <f t="shared" ref="J49:K49" si="23">J50</f>
        <v>0</v>
      </c>
      <c r="K49" s="135">
        <f t="shared" si="23"/>
        <v>0</v>
      </c>
    </row>
    <row r="50" spans="1:11" ht="63" x14ac:dyDescent="0.25">
      <c r="A50" s="132" t="s">
        <v>201</v>
      </c>
      <c r="B50" s="133" t="s">
        <v>315</v>
      </c>
      <c r="C50" s="133" t="s">
        <v>316</v>
      </c>
      <c r="D50" s="133" t="s">
        <v>186</v>
      </c>
      <c r="E50" s="133" t="s">
        <v>387</v>
      </c>
      <c r="F50" s="134" t="s">
        <v>388</v>
      </c>
      <c r="G50" s="133" t="s">
        <v>186</v>
      </c>
      <c r="H50" s="133" t="s">
        <v>202</v>
      </c>
      <c r="I50" s="177">
        <v>167</v>
      </c>
      <c r="J50" s="135">
        <v>0</v>
      </c>
      <c r="K50" s="136">
        <v>0</v>
      </c>
    </row>
    <row r="51" spans="1:11" ht="15.75" x14ac:dyDescent="0.25">
      <c r="A51" s="132" t="s">
        <v>57</v>
      </c>
      <c r="B51" s="133" t="s">
        <v>315</v>
      </c>
      <c r="C51" s="133" t="s">
        <v>316</v>
      </c>
      <c r="D51" s="133" t="s">
        <v>186</v>
      </c>
      <c r="E51" s="133" t="s">
        <v>389</v>
      </c>
      <c r="F51" s="134" t="s">
        <v>388</v>
      </c>
      <c r="G51" s="133"/>
      <c r="H51" s="133"/>
      <c r="I51" s="177">
        <f>I52</f>
        <v>35.03</v>
      </c>
      <c r="J51" s="135">
        <f t="shared" ref="J51:K51" si="24">J52</f>
        <v>0</v>
      </c>
      <c r="K51" s="135">
        <f t="shared" si="24"/>
        <v>0</v>
      </c>
    </row>
    <row r="52" spans="1:11" ht="15.75" x14ac:dyDescent="0.25">
      <c r="A52" s="132" t="s">
        <v>90</v>
      </c>
      <c r="B52" s="133" t="s">
        <v>315</v>
      </c>
      <c r="C52" s="133" t="s">
        <v>316</v>
      </c>
      <c r="D52" s="133" t="s">
        <v>186</v>
      </c>
      <c r="E52" s="133" t="s">
        <v>389</v>
      </c>
      <c r="F52" s="134" t="s">
        <v>388</v>
      </c>
      <c r="G52" s="133" t="s">
        <v>240</v>
      </c>
      <c r="H52" s="133" t="s">
        <v>186</v>
      </c>
      <c r="I52" s="177">
        <v>35.03</v>
      </c>
      <c r="J52" s="135">
        <v>0</v>
      </c>
      <c r="K52" s="136">
        <v>0</v>
      </c>
    </row>
    <row r="53" spans="1:11" ht="15.75" x14ac:dyDescent="0.25">
      <c r="A53" s="132" t="s">
        <v>57</v>
      </c>
      <c r="B53" s="133" t="s">
        <v>315</v>
      </c>
      <c r="C53" s="133" t="s">
        <v>316</v>
      </c>
      <c r="D53" s="133" t="s">
        <v>186</v>
      </c>
      <c r="E53" s="133" t="s">
        <v>390</v>
      </c>
      <c r="F53" s="134" t="s">
        <v>388</v>
      </c>
      <c r="G53" s="133"/>
      <c r="H53" s="133"/>
      <c r="I53" s="177">
        <f>I54</f>
        <v>127.4</v>
      </c>
      <c r="J53" s="135">
        <f t="shared" ref="J53:K53" si="25">J54</f>
        <v>0</v>
      </c>
      <c r="K53" s="135">
        <f t="shared" si="25"/>
        <v>0</v>
      </c>
    </row>
    <row r="54" spans="1:11" ht="63" x14ac:dyDescent="0.25">
      <c r="A54" s="132" t="s">
        <v>201</v>
      </c>
      <c r="B54" s="133" t="s">
        <v>315</v>
      </c>
      <c r="C54" s="133" t="s">
        <v>316</v>
      </c>
      <c r="D54" s="133" t="s">
        <v>186</v>
      </c>
      <c r="E54" s="133" t="s">
        <v>390</v>
      </c>
      <c r="F54" s="134" t="s">
        <v>388</v>
      </c>
      <c r="G54" s="133" t="s">
        <v>186</v>
      </c>
      <c r="H54" s="133" t="s">
        <v>202</v>
      </c>
      <c r="I54" s="177">
        <v>127.4</v>
      </c>
      <c r="J54" s="135">
        <v>0</v>
      </c>
      <c r="K54" s="136">
        <v>0</v>
      </c>
    </row>
    <row r="55" spans="1:11" ht="15.75" x14ac:dyDescent="0.25">
      <c r="A55" s="132" t="s">
        <v>57</v>
      </c>
      <c r="B55" s="133" t="s">
        <v>315</v>
      </c>
      <c r="C55" s="133" t="s">
        <v>316</v>
      </c>
      <c r="D55" s="133" t="s">
        <v>186</v>
      </c>
      <c r="E55" s="133" t="s">
        <v>391</v>
      </c>
      <c r="F55" s="134" t="s">
        <v>388</v>
      </c>
      <c r="G55" s="133"/>
      <c r="H55" s="133"/>
      <c r="I55" s="177">
        <f>I56</f>
        <v>138.22</v>
      </c>
      <c r="J55" s="135">
        <f t="shared" ref="J55:K55" si="26">J56</f>
        <v>0</v>
      </c>
      <c r="K55" s="135">
        <f t="shared" si="26"/>
        <v>0</v>
      </c>
    </row>
    <row r="56" spans="1:11" ht="15.75" x14ac:dyDescent="0.25">
      <c r="A56" s="132" t="s">
        <v>92</v>
      </c>
      <c r="B56" s="133" t="s">
        <v>315</v>
      </c>
      <c r="C56" s="133" t="s">
        <v>316</v>
      </c>
      <c r="D56" s="133" t="s">
        <v>186</v>
      </c>
      <c r="E56" s="133" t="s">
        <v>391</v>
      </c>
      <c r="F56" s="134" t="s">
        <v>388</v>
      </c>
      <c r="G56" s="133" t="s">
        <v>240</v>
      </c>
      <c r="H56" s="133" t="s">
        <v>215</v>
      </c>
      <c r="I56" s="177">
        <v>138.22</v>
      </c>
      <c r="J56" s="135">
        <v>0</v>
      </c>
      <c r="K56" s="136">
        <v>0</v>
      </c>
    </row>
    <row r="57" spans="1:11" ht="15.75" x14ac:dyDescent="0.25">
      <c r="A57" s="132" t="s">
        <v>57</v>
      </c>
      <c r="B57" s="133" t="s">
        <v>315</v>
      </c>
      <c r="C57" s="133" t="s">
        <v>316</v>
      </c>
      <c r="D57" s="133" t="s">
        <v>186</v>
      </c>
      <c r="E57" s="133" t="s">
        <v>392</v>
      </c>
      <c r="F57" s="134" t="s">
        <v>388</v>
      </c>
      <c r="G57" s="133"/>
      <c r="H57" s="133"/>
      <c r="I57" s="177">
        <f>I58</f>
        <v>280.39999999999998</v>
      </c>
      <c r="J57" s="135">
        <f t="shared" ref="J57:K57" si="27">J58</f>
        <v>0</v>
      </c>
      <c r="K57" s="135">
        <f t="shared" si="27"/>
        <v>0</v>
      </c>
    </row>
    <row r="58" spans="1:11" ht="63" x14ac:dyDescent="0.25">
      <c r="A58" s="132" t="s">
        <v>201</v>
      </c>
      <c r="B58" s="133" t="s">
        <v>315</v>
      </c>
      <c r="C58" s="133" t="s">
        <v>316</v>
      </c>
      <c r="D58" s="133" t="s">
        <v>186</v>
      </c>
      <c r="E58" s="133" t="s">
        <v>392</v>
      </c>
      <c r="F58" s="134" t="s">
        <v>388</v>
      </c>
      <c r="G58" s="133" t="s">
        <v>186</v>
      </c>
      <c r="H58" s="133" t="s">
        <v>202</v>
      </c>
      <c r="I58" s="177">
        <v>280.39999999999998</v>
      </c>
      <c r="J58" s="135">
        <v>0</v>
      </c>
      <c r="K58" s="136">
        <v>0</v>
      </c>
    </row>
    <row r="59" spans="1:11" ht="15.75" x14ac:dyDescent="0.25">
      <c r="A59" s="132" t="s">
        <v>304</v>
      </c>
      <c r="B59" s="133" t="s">
        <v>315</v>
      </c>
      <c r="C59" s="133" t="s">
        <v>316</v>
      </c>
      <c r="D59" s="133" t="s">
        <v>186</v>
      </c>
      <c r="E59" s="133" t="s">
        <v>317</v>
      </c>
      <c r="F59" s="134" t="s">
        <v>377</v>
      </c>
      <c r="G59" s="133"/>
      <c r="H59" s="133"/>
      <c r="I59" s="177">
        <f>I60</f>
        <v>100</v>
      </c>
      <c r="J59" s="135">
        <v>100</v>
      </c>
      <c r="K59" s="136">
        <v>100</v>
      </c>
    </row>
    <row r="60" spans="1:11" ht="31.5" x14ac:dyDescent="0.25">
      <c r="A60" s="132" t="s">
        <v>292</v>
      </c>
      <c r="B60" s="133" t="s">
        <v>315</v>
      </c>
      <c r="C60" s="133" t="s">
        <v>316</v>
      </c>
      <c r="D60" s="133" t="s">
        <v>186</v>
      </c>
      <c r="E60" s="133" t="s">
        <v>317</v>
      </c>
      <c r="F60" s="134" t="s">
        <v>377</v>
      </c>
      <c r="G60" s="133" t="s">
        <v>253</v>
      </c>
      <c r="H60" s="133" t="s">
        <v>240</v>
      </c>
      <c r="I60" s="177">
        <v>100</v>
      </c>
      <c r="J60" s="135">
        <v>100</v>
      </c>
      <c r="K60" s="136">
        <v>100</v>
      </c>
    </row>
    <row r="61" spans="1:11" ht="15.75" x14ac:dyDescent="0.25">
      <c r="A61" s="132" t="s">
        <v>209</v>
      </c>
      <c r="B61" s="133" t="s">
        <v>315</v>
      </c>
      <c r="C61" s="133" t="s">
        <v>316</v>
      </c>
      <c r="D61" s="133" t="s">
        <v>215</v>
      </c>
      <c r="E61" s="133" t="s">
        <v>299</v>
      </c>
      <c r="F61" s="134"/>
      <c r="G61" s="133"/>
      <c r="H61" s="133"/>
      <c r="I61" s="177">
        <f>I62+I64+I66+I68+I70+I72+I74+I76</f>
        <v>3882.77</v>
      </c>
      <c r="J61" s="177">
        <f t="shared" ref="J61:K61" si="28">J62+J64+J66+J68+J70+J72+J74+J76</f>
        <v>3214.9700000000003</v>
      </c>
      <c r="K61" s="177">
        <f t="shared" si="28"/>
        <v>3444.7700000000004</v>
      </c>
    </row>
    <row r="62" spans="1:11" ht="15.75" x14ac:dyDescent="0.25">
      <c r="A62" s="132" t="s">
        <v>393</v>
      </c>
      <c r="B62" s="133" t="s">
        <v>315</v>
      </c>
      <c r="C62" s="133" t="s">
        <v>316</v>
      </c>
      <c r="D62" s="133" t="s">
        <v>215</v>
      </c>
      <c r="E62" s="133" t="s">
        <v>394</v>
      </c>
      <c r="F62" s="134" t="s">
        <v>395</v>
      </c>
      <c r="G62" s="133"/>
      <c r="H62" s="133"/>
      <c r="I62" s="177">
        <f>I63</f>
        <v>1000</v>
      </c>
      <c r="J62" s="177">
        <f t="shared" ref="J62:K62" si="29">J63</f>
        <v>1000</v>
      </c>
      <c r="K62" s="177">
        <f t="shared" si="29"/>
        <v>1000</v>
      </c>
    </row>
    <row r="63" spans="1:11" ht="15.75" x14ac:dyDescent="0.25">
      <c r="A63" s="132" t="s">
        <v>73</v>
      </c>
      <c r="B63" s="133" t="s">
        <v>315</v>
      </c>
      <c r="C63" s="133" t="s">
        <v>316</v>
      </c>
      <c r="D63" s="133" t="s">
        <v>215</v>
      </c>
      <c r="E63" s="133" t="s">
        <v>394</v>
      </c>
      <c r="F63" s="134" t="s">
        <v>395</v>
      </c>
      <c r="G63" s="133" t="s">
        <v>186</v>
      </c>
      <c r="H63" s="133" t="s">
        <v>208</v>
      </c>
      <c r="I63" s="177">
        <v>1000</v>
      </c>
      <c r="J63" s="135">
        <v>1000</v>
      </c>
      <c r="K63" s="136">
        <v>1000</v>
      </c>
    </row>
    <row r="64" spans="1:11" ht="15.75" x14ac:dyDescent="0.25">
      <c r="A64" s="132" t="s">
        <v>304</v>
      </c>
      <c r="B64" s="133" t="s">
        <v>315</v>
      </c>
      <c r="C64" s="133" t="s">
        <v>316</v>
      </c>
      <c r="D64" s="133" t="s">
        <v>215</v>
      </c>
      <c r="E64" s="133" t="s">
        <v>318</v>
      </c>
      <c r="F64" s="134" t="s">
        <v>377</v>
      </c>
      <c r="G64" s="133"/>
      <c r="H64" s="133"/>
      <c r="I64" s="177">
        <f>I65</f>
        <v>941</v>
      </c>
      <c r="J64" s="177">
        <f t="shared" ref="J64:K64" si="30">J65</f>
        <v>300</v>
      </c>
      <c r="K64" s="177">
        <f t="shared" si="30"/>
        <v>400</v>
      </c>
    </row>
    <row r="65" spans="1:11" ht="15.75" x14ac:dyDescent="0.25">
      <c r="A65" s="132" t="s">
        <v>90</v>
      </c>
      <c r="B65" s="133" t="s">
        <v>315</v>
      </c>
      <c r="C65" s="133" t="s">
        <v>316</v>
      </c>
      <c r="D65" s="133" t="s">
        <v>215</v>
      </c>
      <c r="E65" s="133" t="s">
        <v>318</v>
      </c>
      <c r="F65" s="134" t="s">
        <v>377</v>
      </c>
      <c r="G65" s="133" t="s">
        <v>240</v>
      </c>
      <c r="H65" s="133" t="s">
        <v>186</v>
      </c>
      <c r="I65" s="177">
        <v>941</v>
      </c>
      <c r="J65" s="135">
        <v>300</v>
      </c>
      <c r="K65" s="136">
        <v>400</v>
      </c>
    </row>
    <row r="66" spans="1:11" ht="15.75" x14ac:dyDescent="0.25">
      <c r="A66" s="132" t="s">
        <v>305</v>
      </c>
      <c r="B66" s="133" t="s">
        <v>315</v>
      </c>
      <c r="C66" s="133" t="s">
        <v>316</v>
      </c>
      <c r="D66" s="133" t="s">
        <v>215</v>
      </c>
      <c r="E66" s="133" t="s">
        <v>318</v>
      </c>
      <c r="F66" s="134" t="s">
        <v>378</v>
      </c>
      <c r="G66" s="133"/>
      <c r="H66" s="133"/>
      <c r="I66" s="177">
        <f>I67</f>
        <v>100</v>
      </c>
      <c r="J66" s="177">
        <f t="shared" ref="J66:K66" si="31">J67</f>
        <v>100</v>
      </c>
      <c r="K66" s="177">
        <f t="shared" si="31"/>
        <v>100</v>
      </c>
    </row>
    <row r="67" spans="1:11" ht="15.75" x14ac:dyDescent="0.25">
      <c r="A67" s="132" t="s">
        <v>92</v>
      </c>
      <c r="B67" s="133" t="s">
        <v>315</v>
      </c>
      <c r="C67" s="133" t="s">
        <v>316</v>
      </c>
      <c r="D67" s="133" t="s">
        <v>215</v>
      </c>
      <c r="E67" s="133" t="s">
        <v>318</v>
      </c>
      <c r="F67" s="134" t="s">
        <v>378</v>
      </c>
      <c r="G67" s="133" t="s">
        <v>240</v>
      </c>
      <c r="H67" s="133" t="s">
        <v>215</v>
      </c>
      <c r="I67" s="177">
        <v>100</v>
      </c>
      <c r="J67" s="135">
        <v>100</v>
      </c>
      <c r="K67" s="136">
        <v>100</v>
      </c>
    </row>
    <row r="68" spans="1:11" ht="47.25" x14ac:dyDescent="0.25">
      <c r="A68" s="132" t="s">
        <v>320</v>
      </c>
      <c r="B68" s="133" t="s">
        <v>315</v>
      </c>
      <c r="C68" s="133" t="s">
        <v>316</v>
      </c>
      <c r="D68" s="133" t="s">
        <v>215</v>
      </c>
      <c r="E68" s="133" t="s">
        <v>319</v>
      </c>
      <c r="F68" s="134" t="s">
        <v>396</v>
      </c>
      <c r="G68" s="133"/>
      <c r="H68" s="133"/>
      <c r="I68" s="177">
        <f>I69</f>
        <v>941.37</v>
      </c>
      <c r="J68" s="177">
        <f t="shared" ref="J68:K68" si="32">J69</f>
        <v>984.67</v>
      </c>
      <c r="K68" s="177">
        <f t="shared" si="32"/>
        <v>1029.97</v>
      </c>
    </row>
    <row r="69" spans="1:11" ht="15.75" x14ac:dyDescent="0.25">
      <c r="A69" s="132" t="s">
        <v>102</v>
      </c>
      <c r="B69" s="133" t="s">
        <v>315</v>
      </c>
      <c r="C69" s="133" t="s">
        <v>316</v>
      </c>
      <c r="D69" s="133" t="s">
        <v>215</v>
      </c>
      <c r="E69" s="133" t="s">
        <v>319</v>
      </c>
      <c r="F69" s="134" t="s">
        <v>396</v>
      </c>
      <c r="G69" s="133" t="s">
        <v>268</v>
      </c>
      <c r="H69" s="133" t="s">
        <v>186</v>
      </c>
      <c r="I69" s="177">
        <v>941.37</v>
      </c>
      <c r="J69" s="135">
        <v>984.67</v>
      </c>
      <c r="K69" s="136">
        <v>1029.97</v>
      </c>
    </row>
    <row r="70" spans="1:11" ht="15.75" x14ac:dyDescent="0.25">
      <c r="A70" s="132" t="s">
        <v>304</v>
      </c>
      <c r="B70" s="133" t="s">
        <v>315</v>
      </c>
      <c r="C70" s="133" t="s">
        <v>316</v>
      </c>
      <c r="D70" s="133" t="s">
        <v>215</v>
      </c>
      <c r="E70" s="133" t="s">
        <v>321</v>
      </c>
      <c r="F70" s="134" t="s">
        <v>377</v>
      </c>
      <c r="G70" s="133"/>
      <c r="H70" s="133"/>
      <c r="I70" s="177">
        <f>I71</f>
        <v>254</v>
      </c>
      <c r="J70" s="177">
        <f t="shared" ref="J70:K70" si="33">J71</f>
        <v>150</v>
      </c>
      <c r="K70" s="177">
        <f t="shared" si="33"/>
        <v>200</v>
      </c>
    </row>
    <row r="71" spans="1:11" ht="15.75" x14ac:dyDescent="0.25">
      <c r="A71" s="132" t="s">
        <v>76</v>
      </c>
      <c r="B71" s="133" t="s">
        <v>315</v>
      </c>
      <c r="C71" s="133" t="s">
        <v>316</v>
      </c>
      <c r="D71" s="133" t="s">
        <v>215</v>
      </c>
      <c r="E71" s="133" t="s">
        <v>321</v>
      </c>
      <c r="F71" s="134" t="s">
        <v>377</v>
      </c>
      <c r="G71" s="133" t="s">
        <v>186</v>
      </c>
      <c r="H71" s="133" t="s">
        <v>211</v>
      </c>
      <c r="I71" s="177">
        <v>254</v>
      </c>
      <c r="J71" s="135">
        <v>150</v>
      </c>
      <c r="K71" s="136">
        <v>200</v>
      </c>
    </row>
    <row r="72" spans="1:11" ht="15.75" x14ac:dyDescent="0.25">
      <c r="A72" s="132" t="s">
        <v>304</v>
      </c>
      <c r="B72" s="133" t="s">
        <v>315</v>
      </c>
      <c r="C72" s="133" t="s">
        <v>316</v>
      </c>
      <c r="D72" s="133" t="s">
        <v>215</v>
      </c>
      <c r="E72" s="133" t="s">
        <v>322</v>
      </c>
      <c r="F72" s="134" t="s">
        <v>377</v>
      </c>
      <c r="G72" s="133"/>
      <c r="H72" s="133"/>
      <c r="I72" s="177">
        <f>I73</f>
        <v>300</v>
      </c>
      <c r="J72" s="177">
        <f t="shared" ref="J72:K72" si="34">J73</f>
        <v>300</v>
      </c>
      <c r="K72" s="177">
        <f t="shared" si="34"/>
        <v>300</v>
      </c>
    </row>
    <row r="73" spans="1:11" ht="15.75" x14ac:dyDescent="0.25">
      <c r="A73" s="132" t="s">
        <v>76</v>
      </c>
      <c r="B73" s="133" t="s">
        <v>315</v>
      </c>
      <c r="C73" s="133" t="s">
        <v>316</v>
      </c>
      <c r="D73" s="133" t="s">
        <v>215</v>
      </c>
      <c r="E73" s="133" t="s">
        <v>322</v>
      </c>
      <c r="F73" s="134" t="s">
        <v>377</v>
      </c>
      <c r="G73" s="133" t="s">
        <v>186</v>
      </c>
      <c r="H73" s="133" t="s">
        <v>211</v>
      </c>
      <c r="I73" s="177">
        <v>300</v>
      </c>
      <c r="J73" s="135">
        <v>300</v>
      </c>
      <c r="K73" s="136">
        <v>300</v>
      </c>
    </row>
    <row r="74" spans="1:11" ht="31.5" x14ac:dyDescent="0.25">
      <c r="A74" s="132" t="s">
        <v>311</v>
      </c>
      <c r="B74" s="133" t="s">
        <v>315</v>
      </c>
      <c r="C74" s="133" t="s">
        <v>316</v>
      </c>
      <c r="D74" s="133" t="s">
        <v>215</v>
      </c>
      <c r="E74" s="133" t="s">
        <v>323</v>
      </c>
      <c r="F74" s="134" t="s">
        <v>382</v>
      </c>
      <c r="G74" s="133"/>
      <c r="H74" s="133"/>
      <c r="I74" s="177">
        <f>I75</f>
        <v>266.05</v>
      </c>
      <c r="J74" s="177">
        <f t="shared" ref="J74:K74" si="35">J75</f>
        <v>289.26</v>
      </c>
      <c r="K74" s="177">
        <f t="shared" si="35"/>
        <v>318.58999999999997</v>
      </c>
    </row>
    <row r="75" spans="1:11" ht="31.5" x14ac:dyDescent="0.25">
      <c r="A75" s="132" t="s">
        <v>80</v>
      </c>
      <c r="B75" s="133" t="s">
        <v>315</v>
      </c>
      <c r="C75" s="133" t="s">
        <v>316</v>
      </c>
      <c r="D75" s="133" t="s">
        <v>215</v>
      </c>
      <c r="E75" s="133" t="s">
        <v>323</v>
      </c>
      <c r="F75" s="134" t="s">
        <v>382</v>
      </c>
      <c r="G75" s="133" t="s">
        <v>215</v>
      </c>
      <c r="H75" s="133" t="s">
        <v>216</v>
      </c>
      <c r="I75" s="177">
        <v>266.05</v>
      </c>
      <c r="J75" s="135">
        <v>289.26</v>
      </c>
      <c r="K75" s="136">
        <v>318.58999999999997</v>
      </c>
    </row>
    <row r="76" spans="1:11" ht="63" x14ac:dyDescent="0.25">
      <c r="A76" s="132" t="s">
        <v>312</v>
      </c>
      <c r="B76" s="133" t="s">
        <v>315</v>
      </c>
      <c r="C76" s="133" t="s">
        <v>316</v>
      </c>
      <c r="D76" s="133" t="s">
        <v>215</v>
      </c>
      <c r="E76" s="133" t="s">
        <v>323</v>
      </c>
      <c r="F76" s="134" t="s">
        <v>383</v>
      </c>
      <c r="G76" s="133"/>
      <c r="H76" s="133"/>
      <c r="I76" s="177">
        <f>I77</f>
        <v>80.349999999999994</v>
      </c>
      <c r="J76" s="177">
        <f t="shared" ref="J76:K76" si="36">J77</f>
        <v>91.04</v>
      </c>
      <c r="K76" s="177">
        <f t="shared" si="36"/>
        <v>96.21</v>
      </c>
    </row>
    <row r="77" spans="1:11" ht="31.5" x14ac:dyDescent="0.25">
      <c r="A77" s="132" t="s">
        <v>80</v>
      </c>
      <c r="B77" s="133" t="s">
        <v>315</v>
      </c>
      <c r="C77" s="133" t="s">
        <v>316</v>
      </c>
      <c r="D77" s="133" t="s">
        <v>215</v>
      </c>
      <c r="E77" s="133" t="s">
        <v>323</v>
      </c>
      <c r="F77" s="134" t="s">
        <v>383</v>
      </c>
      <c r="G77" s="133" t="s">
        <v>215</v>
      </c>
      <c r="H77" s="133" t="s">
        <v>216</v>
      </c>
      <c r="I77" s="177">
        <v>80.349999999999994</v>
      </c>
      <c r="J77" s="135">
        <v>91.04</v>
      </c>
      <c r="K77" s="136">
        <v>96.21</v>
      </c>
    </row>
    <row r="78" spans="1:11" ht="15.75" x14ac:dyDescent="0.25">
      <c r="A78" s="128" t="s">
        <v>221</v>
      </c>
      <c r="B78" s="127" t="s">
        <v>324</v>
      </c>
      <c r="C78" s="127" t="s">
        <v>298</v>
      </c>
      <c r="D78" s="127" t="s">
        <v>187</v>
      </c>
      <c r="E78" s="127" t="s">
        <v>299</v>
      </c>
      <c r="F78" s="129"/>
      <c r="G78" s="127"/>
      <c r="H78" s="127"/>
      <c r="I78" s="152">
        <f>I79</f>
        <v>110728.57999999999</v>
      </c>
      <c r="J78" s="152">
        <f t="shared" ref="J78:K78" si="37">J79</f>
        <v>40334.027690000003</v>
      </c>
      <c r="K78" s="152">
        <f t="shared" si="37"/>
        <v>306439.60000000003</v>
      </c>
    </row>
    <row r="79" spans="1:11" ht="94.5" x14ac:dyDescent="0.25">
      <c r="A79" s="128" t="s">
        <v>167</v>
      </c>
      <c r="B79" s="127" t="s">
        <v>325</v>
      </c>
      <c r="C79" s="127" t="s">
        <v>298</v>
      </c>
      <c r="D79" s="127" t="s">
        <v>187</v>
      </c>
      <c r="E79" s="127" t="s">
        <v>299</v>
      </c>
      <c r="F79" s="129"/>
      <c r="G79" s="127"/>
      <c r="H79" s="127"/>
      <c r="I79" s="152">
        <f>I80+I84+I159</f>
        <v>110728.57999999999</v>
      </c>
      <c r="J79" s="152">
        <f t="shared" ref="J79:K79" si="38">J80+J84+J159</f>
        <v>40334.027690000003</v>
      </c>
      <c r="K79" s="152">
        <f t="shared" si="38"/>
        <v>306439.60000000003</v>
      </c>
    </row>
    <row r="80" spans="1:11" ht="15.75" x14ac:dyDescent="0.25">
      <c r="A80" s="128" t="s">
        <v>501</v>
      </c>
      <c r="B80" s="127" t="s">
        <v>325</v>
      </c>
      <c r="C80" s="127" t="s">
        <v>502</v>
      </c>
      <c r="D80" s="127" t="s">
        <v>187</v>
      </c>
      <c r="E80" s="127" t="s">
        <v>299</v>
      </c>
      <c r="F80" s="129"/>
      <c r="G80" s="127"/>
      <c r="H80" s="127"/>
      <c r="I80" s="152">
        <f>I81</f>
        <v>14472.37</v>
      </c>
      <c r="J80" s="152">
        <f t="shared" ref="J80:K80" si="39">J81</f>
        <v>0</v>
      </c>
      <c r="K80" s="152">
        <f t="shared" si="39"/>
        <v>0</v>
      </c>
    </row>
    <row r="81" spans="1:11" ht="31.5" x14ac:dyDescent="0.25">
      <c r="A81" s="132" t="s">
        <v>513</v>
      </c>
      <c r="B81" s="133" t="s">
        <v>325</v>
      </c>
      <c r="C81" s="133" t="s">
        <v>502</v>
      </c>
      <c r="D81" s="133" t="s">
        <v>503</v>
      </c>
      <c r="E81" s="133" t="s">
        <v>299</v>
      </c>
      <c r="F81" s="134"/>
      <c r="G81" s="133"/>
      <c r="H81" s="133"/>
      <c r="I81" s="177">
        <f>I82</f>
        <v>14472.37</v>
      </c>
      <c r="J81" s="177">
        <f t="shared" ref="J81:K81" si="40">J82</f>
        <v>0</v>
      </c>
      <c r="K81" s="177">
        <f t="shared" si="40"/>
        <v>0</v>
      </c>
    </row>
    <row r="82" spans="1:11" ht="15.75" x14ac:dyDescent="0.25">
      <c r="A82" s="132" t="s">
        <v>304</v>
      </c>
      <c r="B82" s="133" t="s">
        <v>325</v>
      </c>
      <c r="C82" s="133" t="s">
        <v>502</v>
      </c>
      <c r="D82" s="133" t="s">
        <v>503</v>
      </c>
      <c r="E82" s="133" t="s">
        <v>504</v>
      </c>
      <c r="F82" s="134" t="s">
        <v>377</v>
      </c>
      <c r="G82" s="133"/>
      <c r="H82" s="133"/>
      <c r="I82" s="177">
        <f>I83</f>
        <v>14472.37</v>
      </c>
      <c r="J82" s="177">
        <f t="shared" ref="J82:K82" si="41">J83</f>
        <v>0</v>
      </c>
      <c r="K82" s="177">
        <f t="shared" si="41"/>
        <v>0</v>
      </c>
    </row>
    <row r="83" spans="1:11" ht="15.75" x14ac:dyDescent="0.25">
      <c r="A83" s="132" t="s">
        <v>94</v>
      </c>
      <c r="B83" s="133" t="s">
        <v>325</v>
      </c>
      <c r="C83" s="133" t="s">
        <v>502</v>
      </c>
      <c r="D83" s="133" t="s">
        <v>503</v>
      </c>
      <c r="E83" s="133" t="s">
        <v>504</v>
      </c>
      <c r="F83" s="134" t="s">
        <v>377</v>
      </c>
      <c r="G83" s="133" t="s">
        <v>240</v>
      </c>
      <c r="H83" s="133" t="s">
        <v>216</v>
      </c>
      <c r="I83" s="177">
        <v>14472.37</v>
      </c>
      <c r="J83" s="135">
        <v>0</v>
      </c>
      <c r="K83" s="136">
        <v>0</v>
      </c>
    </row>
    <row r="84" spans="1:11" ht="15.75" x14ac:dyDescent="0.25">
      <c r="A84" s="128" t="s">
        <v>170</v>
      </c>
      <c r="B84" s="127" t="s">
        <v>325</v>
      </c>
      <c r="C84" s="127" t="s">
        <v>326</v>
      </c>
      <c r="D84" s="127" t="s">
        <v>187</v>
      </c>
      <c r="E84" s="127" t="s">
        <v>299</v>
      </c>
      <c r="F84" s="129"/>
      <c r="G84" s="127"/>
      <c r="H84" s="127"/>
      <c r="I84" s="152">
        <f>I85+I90+I93+I120+I149+I156</f>
        <v>71859.34</v>
      </c>
      <c r="J84" s="152">
        <f t="shared" ref="J84:K84" si="42">J85+J90+J93+J120+J149+J156</f>
        <v>39924.067690000003</v>
      </c>
      <c r="K84" s="152">
        <f t="shared" si="42"/>
        <v>34557.090000000004</v>
      </c>
    </row>
    <row r="85" spans="1:11" ht="47.25" x14ac:dyDescent="0.25">
      <c r="A85" s="128" t="s">
        <v>235</v>
      </c>
      <c r="B85" s="127" t="s">
        <v>325</v>
      </c>
      <c r="C85" s="127" t="s">
        <v>326</v>
      </c>
      <c r="D85" s="127" t="s">
        <v>186</v>
      </c>
      <c r="E85" s="127" t="s">
        <v>299</v>
      </c>
      <c r="F85" s="129"/>
      <c r="G85" s="127"/>
      <c r="H85" s="127"/>
      <c r="I85" s="152">
        <f>I86+I88</f>
        <v>2505</v>
      </c>
      <c r="J85" s="152">
        <f t="shared" ref="J85:K85" si="43">J86+J88</f>
        <v>756</v>
      </c>
      <c r="K85" s="152">
        <f t="shared" si="43"/>
        <v>807</v>
      </c>
    </row>
    <row r="86" spans="1:11" ht="15.75" x14ac:dyDescent="0.25">
      <c r="A86" s="132" t="s">
        <v>304</v>
      </c>
      <c r="B86" s="133" t="s">
        <v>325</v>
      </c>
      <c r="C86" s="133" t="s">
        <v>326</v>
      </c>
      <c r="D86" s="133" t="s">
        <v>186</v>
      </c>
      <c r="E86" s="133" t="s">
        <v>327</v>
      </c>
      <c r="F86" s="134" t="s">
        <v>377</v>
      </c>
      <c r="G86" s="133"/>
      <c r="H86" s="133"/>
      <c r="I86" s="177">
        <f>I87</f>
        <v>5</v>
      </c>
      <c r="J86" s="177">
        <f t="shared" ref="J86:K86" si="44">J87</f>
        <v>6</v>
      </c>
      <c r="K86" s="177">
        <f t="shared" si="44"/>
        <v>7</v>
      </c>
    </row>
    <row r="87" spans="1:11" ht="31.5" x14ac:dyDescent="0.25">
      <c r="A87" s="132" t="s">
        <v>86</v>
      </c>
      <c r="B87" s="133" t="s">
        <v>325</v>
      </c>
      <c r="C87" s="133" t="s">
        <v>326</v>
      </c>
      <c r="D87" s="133" t="s">
        <v>186</v>
      </c>
      <c r="E87" s="133" t="s">
        <v>327</v>
      </c>
      <c r="F87" s="134" t="s">
        <v>377</v>
      </c>
      <c r="G87" s="133" t="s">
        <v>188</v>
      </c>
      <c r="H87" s="133" t="s">
        <v>234</v>
      </c>
      <c r="I87" s="177">
        <v>5</v>
      </c>
      <c r="J87" s="135">
        <v>6</v>
      </c>
      <c r="K87" s="136">
        <v>7</v>
      </c>
    </row>
    <row r="88" spans="1:11" ht="15.75" x14ac:dyDescent="0.25">
      <c r="A88" s="132" t="s">
        <v>304</v>
      </c>
      <c r="B88" s="133" t="s">
        <v>325</v>
      </c>
      <c r="C88" s="133" t="s">
        <v>326</v>
      </c>
      <c r="D88" s="133" t="s">
        <v>186</v>
      </c>
      <c r="E88" s="133" t="s">
        <v>328</v>
      </c>
      <c r="F88" s="134" t="s">
        <v>377</v>
      </c>
      <c r="G88" s="133"/>
      <c r="H88" s="133"/>
      <c r="I88" s="177">
        <f>I89</f>
        <v>2500</v>
      </c>
      <c r="J88" s="177">
        <f t="shared" ref="J88:K88" si="45">J89</f>
        <v>750</v>
      </c>
      <c r="K88" s="177">
        <f t="shared" si="45"/>
        <v>800</v>
      </c>
    </row>
    <row r="89" spans="1:11" ht="31.5" x14ac:dyDescent="0.25">
      <c r="A89" s="132" t="s">
        <v>86</v>
      </c>
      <c r="B89" s="133" t="s">
        <v>325</v>
      </c>
      <c r="C89" s="133" t="s">
        <v>326</v>
      </c>
      <c r="D89" s="133" t="s">
        <v>186</v>
      </c>
      <c r="E89" s="133" t="s">
        <v>328</v>
      </c>
      <c r="F89" s="134" t="s">
        <v>377</v>
      </c>
      <c r="G89" s="133" t="s">
        <v>188</v>
      </c>
      <c r="H89" s="133" t="s">
        <v>234</v>
      </c>
      <c r="I89" s="177">
        <v>2500</v>
      </c>
      <c r="J89" s="135">
        <v>750</v>
      </c>
      <c r="K89" s="136">
        <v>800</v>
      </c>
    </row>
    <row r="90" spans="1:11" ht="31.5" x14ac:dyDescent="0.25">
      <c r="A90" s="128" t="s">
        <v>222</v>
      </c>
      <c r="B90" s="127" t="s">
        <v>325</v>
      </c>
      <c r="C90" s="127" t="s">
        <v>326</v>
      </c>
      <c r="D90" s="127" t="s">
        <v>215</v>
      </c>
      <c r="E90" s="127" t="s">
        <v>299</v>
      </c>
      <c r="F90" s="129"/>
      <c r="G90" s="127"/>
      <c r="H90" s="127"/>
      <c r="I90" s="152">
        <f>I91</f>
        <v>500</v>
      </c>
      <c r="J90" s="152">
        <f t="shared" ref="J90:K90" si="46">J91</f>
        <v>700</v>
      </c>
      <c r="K90" s="152">
        <f t="shared" si="46"/>
        <v>900</v>
      </c>
    </row>
    <row r="91" spans="1:11" ht="15.75" x14ac:dyDescent="0.25">
      <c r="A91" s="132" t="s">
        <v>304</v>
      </c>
      <c r="B91" s="133" t="s">
        <v>325</v>
      </c>
      <c r="C91" s="133" t="s">
        <v>326</v>
      </c>
      <c r="D91" s="133" t="s">
        <v>215</v>
      </c>
      <c r="E91" s="133" t="s">
        <v>329</v>
      </c>
      <c r="F91" s="134" t="s">
        <v>377</v>
      </c>
      <c r="G91" s="133"/>
      <c r="H91" s="133"/>
      <c r="I91" s="177">
        <f>I92</f>
        <v>500</v>
      </c>
      <c r="J91" s="177">
        <f t="shared" ref="J91:K91" si="47">J92</f>
        <v>700</v>
      </c>
      <c r="K91" s="177">
        <f t="shared" si="47"/>
        <v>900</v>
      </c>
    </row>
    <row r="92" spans="1:11" ht="47.25" x14ac:dyDescent="0.25">
      <c r="A92" s="132" t="s">
        <v>219</v>
      </c>
      <c r="B92" s="133" t="s">
        <v>325</v>
      </c>
      <c r="C92" s="133" t="s">
        <v>326</v>
      </c>
      <c r="D92" s="133" t="s">
        <v>215</v>
      </c>
      <c r="E92" s="133" t="s">
        <v>329</v>
      </c>
      <c r="F92" s="134" t="s">
        <v>377</v>
      </c>
      <c r="G92" s="133" t="s">
        <v>216</v>
      </c>
      <c r="H92" s="133" t="s">
        <v>220</v>
      </c>
      <c r="I92" s="177">
        <v>500</v>
      </c>
      <c r="J92" s="135">
        <v>700</v>
      </c>
      <c r="K92" s="136">
        <v>900</v>
      </c>
    </row>
    <row r="93" spans="1:11" ht="63" x14ac:dyDescent="0.25">
      <c r="A93" s="128" t="s">
        <v>226</v>
      </c>
      <c r="B93" s="127" t="s">
        <v>325</v>
      </c>
      <c r="C93" s="127" t="s">
        <v>326</v>
      </c>
      <c r="D93" s="127" t="s">
        <v>216</v>
      </c>
      <c r="E93" s="127" t="s">
        <v>299</v>
      </c>
      <c r="F93" s="129"/>
      <c r="G93" s="127"/>
      <c r="H93" s="127"/>
      <c r="I93" s="152">
        <f>I98+I100+I102+I104+I106+I108+I110+I112+I114+I116+I118+I96+I94</f>
        <v>53015.100000000006</v>
      </c>
      <c r="J93" s="152">
        <f t="shared" ref="J93:K93" si="48">J98+J100+J102+J104+J106+J108+J110+J112+J114+J116+J118+J96+J94</f>
        <v>21916.60369</v>
      </c>
      <c r="K93" s="152">
        <f t="shared" si="48"/>
        <v>15122.05</v>
      </c>
    </row>
    <row r="94" spans="1:11" ht="31.5" x14ac:dyDescent="0.25">
      <c r="A94" s="180" t="s">
        <v>521</v>
      </c>
      <c r="B94" s="181" t="s">
        <v>325</v>
      </c>
      <c r="C94" s="181" t="s">
        <v>326</v>
      </c>
      <c r="D94" s="181" t="s">
        <v>216</v>
      </c>
      <c r="E94" s="181" t="s">
        <v>527</v>
      </c>
      <c r="F94" s="182"/>
      <c r="G94" s="181" t="s">
        <v>240</v>
      </c>
      <c r="H94" s="181" t="s">
        <v>240</v>
      </c>
      <c r="I94" s="183">
        <f>I95</f>
        <v>5000</v>
      </c>
      <c r="J94" s="183">
        <f t="shared" ref="J94:K94" si="49">J95</f>
        <v>0</v>
      </c>
      <c r="K94" s="183">
        <f t="shared" si="49"/>
        <v>0</v>
      </c>
    </row>
    <row r="95" spans="1:11" ht="31.5" x14ac:dyDescent="0.25">
      <c r="A95" s="180" t="s">
        <v>528</v>
      </c>
      <c r="B95" s="181" t="s">
        <v>325</v>
      </c>
      <c r="C95" s="181" t="s">
        <v>326</v>
      </c>
      <c r="D95" s="181" t="s">
        <v>216</v>
      </c>
      <c r="E95" s="181" t="s">
        <v>527</v>
      </c>
      <c r="F95" s="182">
        <v>111</v>
      </c>
      <c r="G95" s="181" t="s">
        <v>240</v>
      </c>
      <c r="H95" s="181" t="s">
        <v>240</v>
      </c>
      <c r="I95" s="183">
        <v>5000</v>
      </c>
      <c r="J95" s="183">
        <v>0</v>
      </c>
      <c r="K95" s="183">
        <v>0</v>
      </c>
    </row>
    <row r="96" spans="1:11" ht="31.5" x14ac:dyDescent="0.25">
      <c r="A96" s="180" t="s">
        <v>521</v>
      </c>
      <c r="B96" s="181" t="s">
        <v>325</v>
      </c>
      <c r="C96" s="181" t="s">
        <v>326</v>
      </c>
      <c r="D96" s="181" t="s">
        <v>216</v>
      </c>
      <c r="E96" s="181" t="s">
        <v>527</v>
      </c>
      <c r="F96" s="182"/>
      <c r="G96" s="181" t="s">
        <v>240</v>
      </c>
      <c r="H96" s="181" t="s">
        <v>240</v>
      </c>
      <c r="I96" s="183">
        <f>I97</f>
        <v>1510</v>
      </c>
      <c r="J96" s="183">
        <f t="shared" ref="J96:K96" si="50">J97</f>
        <v>0</v>
      </c>
      <c r="K96" s="183">
        <f t="shared" si="50"/>
        <v>0</v>
      </c>
    </row>
    <row r="97" spans="1:11" ht="63" x14ac:dyDescent="0.25">
      <c r="A97" s="180" t="s">
        <v>342</v>
      </c>
      <c r="B97" s="181" t="s">
        <v>325</v>
      </c>
      <c r="C97" s="181" t="s">
        <v>326</v>
      </c>
      <c r="D97" s="181" t="s">
        <v>216</v>
      </c>
      <c r="E97" s="181" t="s">
        <v>527</v>
      </c>
      <c r="F97" s="182">
        <v>119</v>
      </c>
      <c r="G97" s="181" t="s">
        <v>240</v>
      </c>
      <c r="H97" s="181" t="s">
        <v>240</v>
      </c>
      <c r="I97" s="183">
        <v>1510</v>
      </c>
      <c r="J97" s="183">
        <v>0</v>
      </c>
      <c r="K97" s="183">
        <v>0</v>
      </c>
    </row>
    <row r="98" spans="1:11" ht="15.75" x14ac:dyDescent="0.25">
      <c r="A98" s="132" t="s">
        <v>304</v>
      </c>
      <c r="B98" s="133" t="s">
        <v>325</v>
      </c>
      <c r="C98" s="133" t="s">
        <v>326</v>
      </c>
      <c r="D98" s="133" t="s">
        <v>216</v>
      </c>
      <c r="E98" s="133" t="s">
        <v>330</v>
      </c>
      <c r="F98" s="134" t="s">
        <v>377</v>
      </c>
      <c r="G98" s="133"/>
      <c r="H98" s="133"/>
      <c r="I98" s="177">
        <f>I99</f>
        <v>1800</v>
      </c>
      <c r="J98" s="177">
        <f t="shared" ref="J98:K98" si="51">J99</f>
        <v>2800</v>
      </c>
      <c r="K98" s="177">
        <f t="shared" si="51"/>
        <v>1000</v>
      </c>
    </row>
    <row r="99" spans="1:11" ht="15.75" x14ac:dyDescent="0.25">
      <c r="A99" s="132" t="s">
        <v>94</v>
      </c>
      <c r="B99" s="133" t="s">
        <v>325</v>
      </c>
      <c r="C99" s="133" t="s">
        <v>326</v>
      </c>
      <c r="D99" s="133" t="s">
        <v>216</v>
      </c>
      <c r="E99" s="133" t="s">
        <v>330</v>
      </c>
      <c r="F99" s="134" t="s">
        <v>377</v>
      </c>
      <c r="G99" s="133" t="s">
        <v>240</v>
      </c>
      <c r="H99" s="133" t="s">
        <v>216</v>
      </c>
      <c r="I99" s="177">
        <v>1800</v>
      </c>
      <c r="J99" s="135">
        <v>2800</v>
      </c>
      <c r="K99" s="136">
        <v>1000</v>
      </c>
    </row>
    <row r="100" spans="1:11" ht="15.75" x14ac:dyDescent="0.25">
      <c r="A100" s="132" t="s">
        <v>305</v>
      </c>
      <c r="B100" s="133" t="s">
        <v>325</v>
      </c>
      <c r="C100" s="133" t="s">
        <v>326</v>
      </c>
      <c r="D100" s="133" t="s">
        <v>216</v>
      </c>
      <c r="E100" s="133" t="s">
        <v>330</v>
      </c>
      <c r="F100" s="134" t="s">
        <v>378</v>
      </c>
      <c r="G100" s="133"/>
      <c r="H100" s="133"/>
      <c r="I100" s="177">
        <f>I101</f>
        <v>3500</v>
      </c>
      <c r="J100" s="177">
        <f t="shared" ref="J100:K100" si="52">J101</f>
        <v>3000</v>
      </c>
      <c r="K100" s="177">
        <f t="shared" si="52"/>
        <v>3000</v>
      </c>
    </row>
    <row r="101" spans="1:11" ht="15.75" x14ac:dyDescent="0.25">
      <c r="A101" s="132" t="s">
        <v>94</v>
      </c>
      <c r="B101" s="133" t="s">
        <v>325</v>
      </c>
      <c r="C101" s="133" t="s">
        <v>326</v>
      </c>
      <c r="D101" s="133" t="s">
        <v>216</v>
      </c>
      <c r="E101" s="133" t="s">
        <v>330</v>
      </c>
      <c r="F101" s="134" t="s">
        <v>378</v>
      </c>
      <c r="G101" s="133" t="s">
        <v>240</v>
      </c>
      <c r="H101" s="133" t="s">
        <v>216</v>
      </c>
      <c r="I101" s="177">
        <v>3500</v>
      </c>
      <c r="J101" s="135">
        <v>3000</v>
      </c>
      <c r="K101" s="136">
        <v>3000</v>
      </c>
    </row>
    <row r="102" spans="1:11" ht="15.75" x14ac:dyDescent="0.25">
      <c r="A102" s="132" t="s">
        <v>306</v>
      </c>
      <c r="B102" s="133" t="s">
        <v>325</v>
      </c>
      <c r="C102" s="133" t="s">
        <v>326</v>
      </c>
      <c r="D102" s="133" t="s">
        <v>216</v>
      </c>
      <c r="E102" s="133" t="s">
        <v>330</v>
      </c>
      <c r="F102" s="134" t="s">
        <v>381</v>
      </c>
      <c r="G102" s="133"/>
      <c r="H102" s="133"/>
      <c r="I102" s="177">
        <f>I103</f>
        <v>10</v>
      </c>
      <c r="J102" s="177">
        <f t="shared" ref="J102:K102" si="53">J103</f>
        <v>0</v>
      </c>
      <c r="K102" s="177">
        <f t="shared" si="53"/>
        <v>0</v>
      </c>
    </row>
    <row r="103" spans="1:11" ht="15.75" x14ac:dyDescent="0.25">
      <c r="A103" s="132" t="s">
        <v>94</v>
      </c>
      <c r="B103" s="133" t="s">
        <v>325</v>
      </c>
      <c r="C103" s="133" t="s">
        <v>326</v>
      </c>
      <c r="D103" s="133" t="s">
        <v>216</v>
      </c>
      <c r="E103" s="133" t="s">
        <v>330</v>
      </c>
      <c r="F103" s="134" t="s">
        <v>381</v>
      </c>
      <c r="G103" s="133" t="s">
        <v>240</v>
      </c>
      <c r="H103" s="133" t="s">
        <v>216</v>
      </c>
      <c r="I103" s="177">
        <v>10</v>
      </c>
      <c r="J103" s="135">
        <v>0</v>
      </c>
      <c r="K103" s="136">
        <v>0</v>
      </c>
    </row>
    <row r="104" spans="1:11" ht="15.75" x14ac:dyDescent="0.25">
      <c r="A104" s="132" t="s">
        <v>304</v>
      </c>
      <c r="B104" s="133" t="s">
        <v>325</v>
      </c>
      <c r="C104" s="133" t="s">
        <v>326</v>
      </c>
      <c r="D104" s="133" t="s">
        <v>216</v>
      </c>
      <c r="E104" s="133" t="s">
        <v>331</v>
      </c>
      <c r="F104" s="134" t="s">
        <v>377</v>
      </c>
      <c r="G104" s="133"/>
      <c r="H104" s="133"/>
      <c r="I104" s="177">
        <f>I105</f>
        <v>300</v>
      </c>
      <c r="J104" s="177">
        <f t="shared" ref="J104:K104" si="54">J105</f>
        <v>300</v>
      </c>
      <c r="K104" s="177">
        <f t="shared" si="54"/>
        <v>0</v>
      </c>
    </row>
    <row r="105" spans="1:11" ht="15.75" x14ac:dyDescent="0.25">
      <c r="A105" s="132" t="s">
        <v>94</v>
      </c>
      <c r="B105" s="133" t="s">
        <v>325</v>
      </c>
      <c r="C105" s="133" t="s">
        <v>326</v>
      </c>
      <c r="D105" s="133" t="s">
        <v>216</v>
      </c>
      <c r="E105" s="133" t="s">
        <v>331</v>
      </c>
      <c r="F105" s="134" t="s">
        <v>377</v>
      </c>
      <c r="G105" s="133" t="s">
        <v>240</v>
      </c>
      <c r="H105" s="133" t="s">
        <v>216</v>
      </c>
      <c r="I105" s="177">
        <v>300</v>
      </c>
      <c r="J105" s="135">
        <v>300</v>
      </c>
      <c r="K105" s="136">
        <v>0</v>
      </c>
    </row>
    <row r="106" spans="1:11" ht="15.75" x14ac:dyDescent="0.25">
      <c r="A106" s="132" t="s">
        <v>304</v>
      </c>
      <c r="B106" s="133" t="s">
        <v>325</v>
      </c>
      <c r="C106" s="133" t="s">
        <v>326</v>
      </c>
      <c r="D106" s="133" t="s">
        <v>216</v>
      </c>
      <c r="E106" s="133" t="s">
        <v>332</v>
      </c>
      <c r="F106" s="134" t="s">
        <v>377</v>
      </c>
      <c r="G106" s="133"/>
      <c r="H106" s="133"/>
      <c r="I106" s="177">
        <f>I107</f>
        <v>8115.8899999999994</v>
      </c>
      <c r="J106" s="177">
        <f t="shared" ref="J106:K106" si="55">J107</f>
        <v>8756.6036899999999</v>
      </c>
      <c r="K106" s="177">
        <f t="shared" si="55"/>
        <v>3592.05</v>
      </c>
    </row>
    <row r="107" spans="1:11" ht="15.75" x14ac:dyDescent="0.25">
      <c r="A107" s="132" t="s">
        <v>94</v>
      </c>
      <c r="B107" s="133" t="s">
        <v>325</v>
      </c>
      <c r="C107" s="133" t="s">
        <v>326</v>
      </c>
      <c r="D107" s="133" t="s">
        <v>216</v>
      </c>
      <c r="E107" s="133" t="s">
        <v>332</v>
      </c>
      <c r="F107" s="134" t="s">
        <v>377</v>
      </c>
      <c r="G107" s="133" t="s">
        <v>240</v>
      </c>
      <c r="H107" s="133" t="s">
        <v>216</v>
      </c>
      <c r="I107" s="177">
        <f>6411.19+654.7+1000+50</f>
        <v>8115.8899999999994</v>
      </c>
      <c r="J107" s="135">
        <v>8756.6036899999999</v>
      </c>
      <c r="K107" s="136">
        <v>3592.05</v>
      </c>
    </row>
    <row r="108" spans="1:11" ht="15.75" x14ac:dyDescent="0.25">
      <c r="A108" s="132" t="s">
        <v>304</v>
      </c>
      <c r="B108" s="133" t="s">
        <v>325</v>
      </c>
      <c r="C108" s="133" t="s">
        <v>326</v>
      </c>
      <c r="D108" s="133" t="s">
        <v>216</v>
      </c>
      <c r="E108" s="133" t="s">
        <v>333</v>
      </c>
      <c r="F108" s="134" t="s">
        <v>377</v>
      </c>
      <c r="G108" s="133"/>
      <c r="H108" s="133"/>
      <c r="I108" s="177">
        <f>I109</f>
        <v>6365</v>
      </c>
      <c r="J108" s="177">
        <f t="shared" ref="J108:K108" si="56">J109</f>
        <v>2460</v>
      </c>
      <c r="K108" s="177">
        <f t="shared" si="56"/>
        <v>2830</v>
      </c>
    </row>
    <row r="109" spans="1:11" ht="15.75" x14ac:dyDescent="0.25">
      <c r="A109" s="132" t="s">
        <v>84</v>
      </c>
      <c r="B109" s="133" t="s">
        <v>325</v>
      </c>
      <c r="C109" s="133" t="s">
        <v>326</v>
      </c>
      <c r="D109" s="133" t="s">
        <v>216</v>
      </c>
      <c r="E109" s="133" t="s">
        <v>333</v>
      </c>
      <c r="F109" s="134" t="s">
        <v>377</v>
      </c>
      <c r="G109" s="133" t="s">
        <v>188</v>
      </c>
      <c r="H109" s="133" t="s">
        <v>225</v>
      </c>
      <c r="I109" s="177">
        <v>6365</v>
      </c>
      <c r="J109" s="135">
        <v>2460</v>
      </c>
      <c r="K109" s="136">
        <v>2830</v>
      </c>
    </row>
    <row r="110" spans="1:11" ht="15.75" x14ac:dyDescent="0.25">
      <c r="A110" s="132" t="s">
        <v>304</v>
      </c>
      <c r="B110" s="133" t="s">
        <v>325</v>
      </c>
      <c r="C110" s="133" t="s">
        <v>326</v>
      </c>
      <c r="D110" s="133" t="s">
        <v>216</v>
      </c>
      <c r="E110" s="133" t="s">
        <v>334</v>
      </c>
      <c r="F110" s="134" t="s">
        <v>377</v>
      </c>
      <c r="G110" s="133"/>
      <c r="H110" s="133"/>
      <c r="I110" s="177">
        <f>I111</f>
        <v>20698.740000000002</v>
      </c>
      <c r="J110" s="177">
        <f t="shared" ref="J110:K110" si="57">J111</f>
        <v>3000</v>
      </c>
      <c r="K110" s="177">
        <f t="shared" si="57"/>
        <v>3000</v>
      </c>
    </row>
    <row r="111" spans="1:11" ht="15.75" x14ac:dyDescent="0.25">
      <c r="A111" s="132" t="s">
        <v>84</v>
      </c>
      <c r="B111" s="133" t="s">
        <v>325</v>
      </c>
      <c r="C111" s="133" t="s">
        <v>326</v>
      </c>
      <c r="D111" s="133" t="s">
        <v>216</v>
      </c>
      <c r="E111" s="133" t="s">
        <v>334</v>
      </c>
      <c r="F111" s="134" t="s">
        <v>377</v>
      </c>
      <c r="G111" s="133" t="s">
        <v>188</v>
      </c>
      <c r="H111" s="133" t="s">
        <v>225</v>
      </c>
      <c r="I111" s="177">
        <v>20698.740000000002</v>
      </c>
      <c r="J111" s="135">
        <v>3000</v>
      </c>
      <c r="K111" s="136">
        <v>3000</v>
      </c>
    </row>
    <row r="112" spans="1:11" ht="15.75" x14ac:dyDescent="0.25">
      <c r="A112" s="132" t="s">
        <v>304</v>
      </c>
      <c r="B112" s="133" t="s">
        <v>325</v>
      </c>
      <c r="C112" s="133" t="s">
        <v>326</v>
      </c>
      <c r="D112" s="133" t="s">
        <v>216</v>
      </c>
      <c r="E112" s="133" t="s">
        <v>335</v>
      </c>
      <c r="F112" s="134" t="s">
        <v>377</v>
      </c>
      <c r="G112" s="133"/>
      <c r="H112" s="133"/>
      <c r="I112" s="177">
        <f>I113</f>
        <v>1300</v>
      </c>
      <c r="J112" s="177">
        <f t="shared" ref="J112:K112" si="58">J113</f>
        <v>1400</v>
      </c>
      <c r="K112" s="177">
        <f t="shared" si="58"/>
        <v>1500</v>
      </c>
    </row>
    <row r="113" spans="1:11" ht="15.75" x14ac:dyDescent="0.25">
      <c r="A113" s="132" t="s">
        <v>90</v>
      </c>
      <c r="B113" s="133" t="s">
        <v>325</v>
      </c>
      <c r="C113" s="133" t="s">
        <v>326</v>
      </c>
      <c r="D113" s="133" t="s">
        <v>216</v>
      </c>
      <c r="E113" s="133" t="s">
        <v>335</v>
      </c>
      <c r="F113" s="134" t="s">
        <v>377</v>
      </c>
      <c r="G113" s="133" t="s">
        <v>240</v>
      </c>
      <c r="H113" s="133" t="s">
        <v>186</v>
      </c>
      <c r="I113" s="177">
        <v>1300</v>
      </c>
      <c r="J113" s="135">
        <v>1400</v>
      </c>
      <c r="K113" s="136">
        <v>1500</v>
      </c>
    </row>
    <row r="114" spans="1:11" ht="15.75" x14ac:dyDescent="0.25">
      <c r="A114" s="132" t="s">
        <v>304</v>
      </c>
      <c r="B114" s="133" t="s">
        <v>325</v>
      </c>
      <c r="C114" s="133" t="s">
        <v>326</v>
      </c>
      <c r="D114" s="133" t="s">
        <v>216</v>
      </c>
      <c r="E114" s="133" t="s">
        <v>336</v>
      </c>
      <c r="F114" s="134" t="s">
        <v>377</v>
      </c>
      <c r="G114" s="133"/>
      <c r="H114" s="133"/>
      <c r="I114" s="177">
        <f>I115</f>
        <v>0</v>
      </c>
      <c r="J114" s="177">
        <f t="shared" ref="J114:K114" si="59">J115</f>
        <v>200</v>
      </c>
      <c r="K114" s="177">
        <f t="shared" si="59"/>
        <v>200</v>
      </c>
    </row>
    <row r="115" spans="1:11" ht="15.75" x14ac:dyDescent="0.25">
      <c r="A115" s="132" t="s">
        <v>94</v>
      </c>
      <c r="B115" s="133" t="s">
        <v>325</v>
      </c>
      <c r="C115" s="133" t="s">
        <v>326</v>
      </c>
      <c r="D115" s="133" t="s">
        <v>216</v>
      </c>
      <c r="E115" s="133" t="s">
        <v>336</v>
      </c>
      <c r="F115" s="134" t="s">
        <v>377</v>
      </c>
      <c r="G115" s="133" t="s">
        <v>240</v>
      </c>
      <c r="H115" s="133" t="s">
        <v>216</v>
      </c>
      <c r="I115" s="177">
        <v>0</v>
      </c>
      <c r="J115" s="135">
        <v>200</v>
      </c>
      <c r="K115" s="136">
        <v>200</v>
      </c>
    </row>
    <row r="116" spans="1:11" ht="15.75" x14ac:dyDescent="0.25">
      <c r="A116" s="132" t="s">
        <v>304</v>
      </c>
      <c r="B116" s="133" t="s">
        <v>325</v>
      </c>
      <c r="C116" s="133" t="s">
        <v>326</v>
      </c>
      <c r="D116" s="133" t="s">
        <v>216</v>
      </c>
      <c r="E116" s="133" t="s">
        <v>337</v>
      </c>
      <c r="F116" s="134" t="s">
        <v>377</v>
      </c>
      <c r="G116" s="133"/>
      <c r="H116" s="133"/>
      <c r="I116" s="177">
        <f>I117</f>
        <v>2499.48</v>
      </c>
      <c r="J116" s="177">
        <f t="shared" ref="J116:K116" si="60">J117</f>
        <v>0</v>
      </c>
      <c r="K116" s="177">
        <f t="shared" si="60"/>
        <v>0</v>
      </c>
    </row>
    <row r="117" spans="1:11" ht="15.75" x14ac:dyDescent="0.25">
      <c r="A117" s="132" t="s">
        <v>94</v>
      </c>
      <c r="B117" s="133" t="s">
        <v>325</v>
      </c>
      <c r="C117" s="133" t="s">
        <v>326</v>
      </c>
      <c r="D117" s="133" t="s">
        <v>216</v>
      </c>
      <c r="E117" s="133" t="s">
        <v>337</v>
      </c>
      <c r="F117" s="134" t="s">
        <v>377</v>
      </c>
      <c r="G117" s="133" t="s">
        <v>240</v>
      </c>
      <c r="H117" s="133" t="s">
        <v>216</v>
      </c>
      <c r="I117" s="177">
        <v>2499.48</v>
      </c>
      <c r="J117" s="135">
        <v>0</v>
      </c>
      <c r="K117" s="136">
        <v>0</v>
      </c>
    </row>
    <row r="118" spans="1:11" ht="15.75" x14ac:dyDescent="0.25">
      <c r="A118" s="132" t="s">
        <v>304</v>
      </c>
      <c r="B118" s="133" t="s">
        <v>325</v>
      </c>
      <c r="C118" s="133" t="s">
        <v>326</v>
      </c>
      <c r="D118" s="133" t="s">
        <v>216</v>
      </c>
      <c r="E118" s="133" t="s">
        <v>338</v>
      </c>
      <c r="F118" s="134" t="s">
        <v>377</v>
      </c>
      <c r="G118" s="133"/>
      <c r="H118" s="133"/>
      <c r="I118" s="177">
        <f>I119</f>
        <v>1915.99</v>
      </c>
      <c r="J118" s="177">
        <f t="shared" ref="J118:K118" si="61">J119</f>
        <v>0</v>
      </c>
      <c r="K118" s="177">
        <f t="shared" si="61"/>
        <v>0</v>
      </c>
    </row>
    <row r="119" spans="1:11" ht="15.75" x14ac:dyDescent="0.25">
      <c r="A119" s="132" t="s">
        <v>84</v>
      </c>
      <c r="B119" s="133" t="s">
        <v>325</v>
      </c>
      <c r="C119" s="133" t="s">
        <v>326</v>
      </c>
      <c r="D119" s="133" t="s">
        <v>216</v>
      </c>
      <c r="E119" s="133" t="s">
        <v>338</v>
      </c>
      <c r="F119" s="134" t="s">
        <v>377</v>
      </c>
      <c r="G119" s="133" t="s">
        <v>188</v>
      </c>
      <c r="H119" s="133" t="s">
        <v>225</v>
      </c>
      <c r="I119" s="177">
        <v>1915.99</v>
      </c>
      <c r="J119" s="135">
        <v>0</v>
      </c>
      <c r="K119" s="136">
        <v>0</v>
      </c>
    </row>
    <row r="120" spans="1:11" ht="47.25" x14ac:dyDescent="0.25">
      <c r="A120" s="128" t="s">
        <v>171</v>
      </c>
      <c r="B120" s="127" t="s">
        <v>325</v>
      </c>
      <c r="C120" s="127" t="s">
        <v>326</v>
      </c>
      <c r="D120" s="127" t="s">
        <v>188</v>
      </c>
      <c r="E120" s="127" t="s">
        <v>299</v>
      </c>
      <c r="F120" s="129"/>
      <c r="G120" s="127"/>
      <c r="H120" s="127"/>
      <c r="I120" s="152">
        <f>I121+I123+I125+I127+I129+I131+I133+I135+I137+I139+I141+I143+I145+I147</f>
        <v>14911.81</v>
      </c>
      <c r="J120" s="152">
        <f t="shared" ref="J120:K120" si="62">J121+J123+J125+J127+J129+J131+J133+J135+J137+J139+J141+J143+J145+J147</f>
        <v>15882.844000000001</v>
      </c>
      <c r="K120" s="152">
        <f t="shared" si="62"/>
        <v>17059.420000000002</v>
      </c>
    </row>
    <row r="121" spans="1:11" ht="15.75" x14ac:dyDescent="0.25">
      <c r="A121" s="132" t="s">
        <v>340</v>
      </c>
      <c r="B121" s="133" t="s">
        <v>325</v>
      </c>
      <c r="C121" s="133" t="s">
        <v>326</v>
      </c>
      <c r="D121" s="133" t="s">
        <v>188</v>
      </c>
      <c r="E121" s="133" t="s">
        <v>339</v>
      </c>
      <c r="F121" s="134" t="s">
        <v>397</v>
      </c>
      <c r="G121" s="133"/>
      <c r="H121" s="133"/>
      <c r="I121" s="177">
        <f>I122</f>
        <v>4035.22</v>
      </c>
      <c r="J121" s="177">
        <f t="shared" ref="J121:K121" si="63">J122</f>
        <v>4196.62</v>
      </c>
      <c r="K121" s="177">
        <f t="shared" si="63"/>
        <v>4364.49</v>
      </c>
    </row>
    <row r="122" spans="1:11" ht="15.75" x14ac:dyDescent="0.25">
      <c r="A122" s="132" t="s">
        <v>106</v>
      </c>
      <c r="B122" s="133" t="s">
        <v>325</v>
      </c>
      <c r="C122" s="133" t="s">
        <v>326</v>
      </c>
      <c r="D122" s="133" t="s">
        <v>188</v>
      </c>
      <c r="E122" s="133" t="s">
        <v>339</v>
      </c>
      <c r="F122" s="134" t="s">
        <v>397</v>
      </c>
      <c r="G122" s="133" t="s">
        <v>260</v>
      </c>
      <c r="H122" s="133" t="s">
        <v>186</v>
      </c>
      <c r="I122" s="177">
        <v>4035.22</v>
      </c>
      <c r="J122" s="135">
        <v>4196.62</v>
      </c>
      <c r="K122" s="136">
        <v>4364.49</v>
      </c>
    </row>
    <row r="123" spans="1:11" ht="63" x14ac:dyDescent="0.25">
      <c r="A123" s="132" t="s">
        <v>342</v>
      </c>
      <c r="B123" s="133" t="s">
        <v>325</v>
      </c>
      <c r="C123" s="133" t="s">
        <v>326</v>
      </c>
      <c r="D123" s="133" t="s">
        <v>188</v>
      </c>
      <c r="E123" s="133" t="s">
        <v>339</v>
      </c>
      <c r="F123" s="134" t="s">
        <v>398</v>
      </c>
      <c r="G123" s="133"/>
      <c r="H123" s="133"/>
      <c r="I123" s="177">
        <f>I124</f>
        <v>1215.6199999999999</v>
      </c>
      <c r="J123" s="177">
        <f t="shared" ref="J123:K123" si="64">J124</f>
        <v>1237.18</v>
      </c>
      <c r="K123" s="177">
        <f t="shared" si="64"/>
        <v>1287.8699999999999</v>
      </c>
    </row>
    <row r="124" spans="1:11" ht="15.75" x14ac:dyDescent="0.25">
      <c r="A124" s="132" t="s">
        <v>106</v>
      </c>
      <c r="B124" s="133" t="s">
        <v>325</v>
      </c>
      <c r="C124" s="133" t="s">
        <v>326</v>
      </c>
      <c r="D124" s="133" t="s">
        <v>188</v>
      </c>
      <c r="E124" s="133" t="s">
        <v>339</v>
      </c>
      <c r="F124" s="134" t="s">
        <v>398</v>
      </c>
      <c r="G124" s="133" t="s">
        <v>260</v>
      </c>
      <c r="H124" s="133" t="s">
        <v>186</v>
      </c>
      <c r="I124" s="177">
        <v>1215.6199999999999</v>
      </c>
      <c r="J124" s="135">
        <v>1237.18</v>
      </c>
      <c r="K124" s="136">
        <v>1287.8699999999999</v>
      </c>
    </row>
    <row r="125" spans="1:11" ht="47.25" x14ac:dyDescent="0.25">
      <c r="A125" s="132" t="s">
        <v>303</v>
      </c>
      <c r="B125" s="133" t="s">
        <v>325</v>
      </c>
      <c r="C125" s="133" t="s">
        <v>326</v>
      </c>
      <c r="D125" s="133" t="s">
        <v>188</v>
      </c>
      <c r="E125" s="133" t="s">
        <v>339</v>
      </c>
      <c r="F125" s="134" t="s">
        <v>376</v>
      </c>
      <c r="G125" s="133"/>
      <c r="H125" s="133"/>
      <c r="I125" s="177">
        <f>I126</f>
        <v>153</v>
      </c>
      <c r="J125" s="177">
        <f t="shared" ref="J125:K125" si="65">J126</f>
        <v>168.3</v>
      </c>
      <c r="K125" s="177">
        <f t="shared" si="65"/>
        <v>185.13</v>
      </c>
    </row>
    <row r="126" spans="1:11" ht="15.75" x14ac:dyDescent="0.25">
      <c r="A126" s="132" t="s">
        <v>106</v>
      </c>
      <c r="B126" s="133" t="s">
        <v>325</v>
      </c>
      <c r="C126" s="133" t="s">
        <v>326</v>
      </c>
      <c r="D126" s="133" t="s">
        <v>188</v>
      </c>
      <c r="E126" s="133" t="s">
        <v>339</v>
      </c>
      <c r="F126" s="134" t="s">
        <v>376</v>
      </c>
      <c r="G126" s="133" t="s">
        <v>260</v>
      </c>
      <c r="H126" s="133" t="s">
        <v>186</v>
      </c>
      <c r="I126" s="177">
        <v>153</v>
      </c>
      <c r="J126" s="135">
        <v>168.3</v>
      </c>
      <c r="K126" s="136">
        <v>185.13</v>
      </c>
    </row>
    <row r="127" spans="1:11" ht="15.75" x14ac:dyDescent="0.25">
      <c r="A127" s="132" t="s">
        <v>304</v>
      </c>
      <c r="B127" s="133" t="s">
        <v>325</v>
      </c>
      <c r="C127" s="133" t="s">
        <v>326</v>
      </c>
      <c r="D127" s="133" t="s">
        <v>188</v>
      </c>
      <c r="E127" s="133" t="s">
        <v>339</v>
      </c>
      <c r="F127" s="134" t="s">
        <v>377</v>
      </c>
      <c r="G127" s="133"/>
      <c r="H127" s="133"/>
      <c r="I127" s="177">
        <f>I128</f>
        <v>1550</v>
      </c>
      <c r="J127" s="177">
        <f t="shared" ref="J127:K127" si="66">J128</f>
        <v>1262.8</v>
      </c>
      <c r="K127" s="177">
        <f t="shared" si="66"/>
        <v>1362.8</v>
      </c>
    </row>
    <row r="128" spans="1:11" ht="15.75" x14ac:dyDescent="0.25">
      <c r="A128" s="132" t="s">
        <v>106</v>
      </c>
      <c r="B128" s="133" t="s">
        <v>325</v>
      </c>
      <c r="C128" s="133" t="s">
        <v>326</v>
      </c>
      <c r="D128" s="133" t="s">
        <v>188</v>
      </c>
      <c r="E128" s="133" t="s">
        <v>339</v>
      </c>
      <c r="F128" s="134" t="s">
        <v>377</v>
      </c>
      <c r="G128" s="133" t="s">
        <v>260</v>
      </c>
      <c r="H128" s="133" t="s">
        <v>186</v>
      </c>
      <c r="I128" s="177">
        <v>1550</v>
      </c>
      <c r="J128" s="135">
        <v>1262.8</v>
      </c>
      <c r="K128" s="136">
        <v>1362.8</v>
      </c>
    </row>
    <row r="129" spans="1:11" ht="15.75" x14ac:dyDescent="0.25">
      <c r="A129" s="132" t="s">
        <v>305</v>
      </c>
      <c r="B129" s="133" t="s">
        <v>325</v>
      </c>
      <c r="C129" s="133" t="s">
        <v>326</v>
      </c>
      <c r="D129" s="133" t="s">
        <v>188</v>
      </c>
      <c r="E129" s="133" t="s">
        <v>339</v>
      </c>
      <c r="F129" s="134" t="s">
        <v>378</v>
      </c>
      <c r="G129" s="133"/>
      <c r="H129" s="133"/>
      <c r="I129" s="177">
        <f>I130</f>
        <v>240</v>
      </c>
      <c r="J129" s="177">
        <f t="shared" ref="J129:K129" si="67">J130</f>
        <v>240</v>
      </c>
      <c r="K129" s="177">
        <f t="shared" si="67"/>
        <v>240</v>
      </c>
    </row>
    <row r="130" spans="1:11" ht="15.75" x14ac:dyDescent="0.25">
      <c r="A130" s="132" t="s">
        <v>106</v>
      </c>
      <c r="B130" s="133" t="s">
        <v>325</v>
      </c>
      <c r="C130" s="133" t="s">
        <v>326</v>
      </c>
      <c r="D130" s="133" t="s">
        <v>188</v>
      </c>
      <c r="E130" s="133" t="s">
        <v>339</v>
      </c>
      <c r="F130" s="134" t="s">
        <v>378</v>
      </c>
      <c r="G130" s="133" t="s">
        <v>260</v>
      </c>
      <c r="H130" s="133" t="s">
        <v>186</v>
      </c>
      <c r="I130" s="177">
        <v>240</v>
      </c>
      <c r="J130" s="135">
        <v>240</v>
      </c>
      <c r="K130" s="136">
        <v>240</v>
      </c>
    </row>
    <row r="131" spans="1:11" ht="15.75" x14ac:dyDescent="0.25">
      <c r="A131" s="132" t="s">
        <v>340</v>
      </c>
      <c r="B131" s="133" t="s">
        <v>325</v>
      </c>
      <c r="C131" s="133" t="s">
        <v>326</v>
      </c>
      <c r="D131" s="133" t="s">
        <v>188</v>
      </c>
      <c r="E131" s="133" t="s">
        <v>343</v>
      </c>
      <c r="F131" s="134" t="s">
        <v>397</v>
      </c>
      <c r="G131" s="133"/>
      <c r="H131" s="133"/>
      <c r="I131" s="177">
        <f>I132</f>
        <v>610</v>
      </c>
      <c r="J131" s="177">
        <f t="shared" ref="J131:K131" si="68">J132</f>
        <v>634.4</v>
      </c>
      <c r="K131" s="177">
        <f t="shared" si="68"/>
        <v>659.8</v>
      </c>
    </row>
    <row r="132" spans="1:11" ht="15.75" x14ac:dyDescent="0.25">
      <c r="A132" s="132" t="s">
        <v>106</v>
      </c>
      <c r="B132" s="133" t="s">
        <v>325</v>
      </c>
      <c r="C132" s="133" t="s">
        <v>326</v>
      </c>
      <c r="D132" s="133" t="s">
        <v>188</v>
      </c>
      <c r="E132" s="133" t="s">
        <v>343</v>
      </c>
      <c r="F132" s="134" t="s">
        <v>397</v>
      </c>
      <c r="G132" s="133" t="s">
        <v>260</v>
      </c>
      <c r="H132" s="133" t="s">
        <v>186</v>
      </c>
      <c r="I132" s="177">
        <v>610</v>
      </c>
      <c r="J132" s="135">
        <v>634.4</v>
      </c>
      <c r="K132" s="136">
        <v>659.8</v>
      </c>
    </row>
    <row r="133" spans="1:11" ht="31.5" x14ac:dyDescent="0.25">
      <c r="A133" s="132" t="s">
        <v>341</v>
      </c>
      <c r="B133" s="133" t="s">
        <v>325</v>
      </c>
      <c r="C133" s="133" t="s">
        <v>326</v>
      </c>
      <c r="D133" s="133" t="s">
        <v>188</v>
      </c>
      <c r="E133" s="133" t="s">
        <v>343</v>
      </c>
      <c r="F133" s="134" t="s">
        <v>399</v>
      </c>
      <c r="G133" s="133"/>
      <c r="H133" s="133"/>
      <c r="I133" s="177">
        <f>I134</f>
        <v>5</v>
      </c>
      <c r="J133" s="177">
        <f t="shared" ref="J133:K133" si="69">J134</f>
        <v>5</v>
      </c>
      <c r="K133" s="177">
        <f t="shared" si="69"/>
        <v>5</v>
      </c>
    </row>
    <row r="134" spans="1:11" ht="15.75" x14ac:dyDescent="0.25">
      <c r="A134" s="132" t="s">
        <v>106</v>
      </c>
      <c r="B134" s="133" t="s">
        <v>325</v>
      </c>
      <c r="C134" s="133" t="s">
        <v>326</v>
      </c>
      <c r="D134" s="133" t="s">
        <v>188</v>
      </c>
      <c r="E134" s="133" t="s">
        <v>343</v>
      </c>
      <c r="F134" s="134" t="s">
        <v>399</v>
      </c>
      <c r="G134" s="133" t="s">
        <v>260</v>
      </c>
      <c r="H134" s="133" t="s">
        <v>186</v>
      </c>
      <c r="I134" s="177">
        <v>5</v>
      </c>
      <c r="J134" s="135">
        <v>5</v>
      </c>
      <c r="K134" s="136">
        <v>5</v>
      </c>
    </row>
    <row r="135" spans="1:11" ht="63" x14ac:dyDescent="0.25">
      <c r="A135" s="132" t="s">
        <v>342</v>
      </c>
      <c r="B135" s="133" t="s">
        <v>325</v>
      </c>
      <c r="C135" s="133" t="s">
        <v>326</v>
      </c>
      <c r="D135" s="133" t="s">
        <v>188</v>
      </c>
      <c r="E135" s="133" t="s">
        <v>343</v>
      </c>
      <c r="F135" s="134" t="s">
        <v>398</v>
      </c>
      <c r="G135" s="133"/>
      <c r="H135" s="133"/>
      <c r="I135" s="177">
        <f>I136</f>
        <v>139.16999999999999</v>
      </c>
      <c r="J135" s="177">
        <f t="shared" ref="J135:K135" si="70">J136</f>
        <v>144.74</v>
      </c>
      <c r="K135" s="177">
        <f t="shared" si="70"/>
        <v>150.53</v>
      </c>
    </row>
    <row r="136" spans="1:11" ht="15.75" x14ac:dyDescent="0.25">
      <c r="A136" s="132" t="s">
        <v>106</v>
      </c>
      <c r="B136" s="133" t="s">
        <v>325</v>
      </c>
      <c r="C136" s="133" t="s">
        <v>326</v>
      </c>
      <c r="D136" s="133" t="s">
        <v>188</v>
      </c>
      <c r="E136" s="133" t="s">
        <v>343</v>
      </c>
      <c r="F136" s="134" t="s">
        <v>398</v>
      </c>
      <c r="G136" s="133" t="s">
        <v>260</v>
      </c>
      <c r="H136" s="133" t="s">
        <v>186</v>
      </c>
      <c r="I136" s="177">
        <v>139.16999999999999</v>
      </c>
      <c r="J136" s="135">
        <v>144.74</v>
      </c>
      <c r="K136" s="136">
        <v>150.53</v>
      </c>
    </row>
    <row r="137" spans="1:11" ht="15.75" x14ac:dyDescent="0.25">
      <c r="A137" s="132" t="s">
        <v>304</v>
      </c>
      <c r="B137" s="133" t="s">
        <v>325</v>
      </c>
      <c r="C137" s="133" t="s">
        <v>326</v>
      </c>
      <c r="D137" s="133" t="s">
        <v>188</v>
      </c>
      <c r="E137" s="133" t="s">
        <v>343</v>
      </c>
      <c r="F137" s="134" t="s">
        <v>377</v>
      </c>
      <c r="G137" s="133"/>
      <c r="H137" s="133"/>
      <c r="I137" s="177">
        <f>I138</f>
        <v>270</v>
      </c>
      <c r="J137" s="177">
        <f t="shared" ref="J137:K137" si="71">J138</f>
        <v>300</v>
      </c>
      <c r="K137" s="177">
        <f t="shared" si="71"/>
        <v>310</v>
      </c>
    </row>
    <row r="138" spans="1:11" ht="15.75" x14ac:dyDescent="0.25">
      <c r="A138" s="132" t="s">
        <v>106</v>
      </c>
      <c r="B138" s="133" t="s">
        <v>325</v>
      </c>
      <c r="C138" s="133" t="s">
        <v>326</v>
      </c>
      <c r="D138" s="133" t="s">
        <v>188</v>
      </c>
      <c r="E138" s="133" t="s">
        <v>343</v>
      </c>
      <c r="F138" s="134" t="s">
        <v>377</v>
      </c>
      <c r="G138" s="133" t="s">
        <v>260</v>
      </c>
      <c r="H138" s="133" t="s">
        <v>186</v>
      </c>
      <c r="I138" s="177">
        <v>270</v>
      </c>
      <c r="J138" s="135">
        <v>300</v>
      </c>
      <c r="K138" s="136">
        <v>310</v>
      </c>
    </row>
    <row r="139" spans="1:11" ht="15.75" x14ac:dyDescent="0.25">
      <c r="A139" s="132" t="s">
        <v>305</v>
      </c>
      <c r="B139" s="133" t="s">
        <v>325</v>
      </c>
      <c r="C139" s="133" t="s">
        <v>326</v>
      </c>
      <c r="D139" s="133" t="s">
        <v>188</v>
      </c>
      <c r="E139" s="133" t="s">
        <v>343</v>
      </c>
      <c r="F139" s="134" t="s">
        <v>378</v>
      </c>
      <c r="G139" s="133"/>
      <c r="H139" s="133"/>
      <c r="I139" s="177">
        <f>I140</f>
        <v>30</v>
      </c>
      <c r="J139" s="177">
        <f t="shared" ref="J139:K139" si="72">J140</f>
        <v>30</v>
      </c>
      <c r="K139" s="177">
        <f t="shared" si="72"/>
        <v>30</v>
      </c>
    </row>
    <row r="140" spans="1:11" ht="15.75" x14ac:dyDescent="0.25">
      <c r="A140" s="132" t="s">
        <v>106</v>
      </c>
      <c r="B140" s="133" t="s">
        <v>325</v>
      </c>
      <c r="C140" s="133" t="s">
        <v>326</v>
      </c>
      <c r="D140" s="133" t="s">
        <v>188</v>
      </c>
      <c r="E140" s="133" t="s">
        <v>343</v>
      </c>
      <c r="F140" s="134" t="s">
        <v>378</v>
      </c>
      <c r="G140" s="133" t="s">
        <v>260</v>
      </c>
      <c r="H140" s="133" t="s">
        <v>186</v>
      </c>
      <c r="I140" s="177">
        <v>30</v>
      </c>
      <c r="J140" s="135">
        <v>30</v>
      </c>
      <c r="K140" s="136">
        <v>30</v>
      </c>
    </row>
    <row r="141" spans="1:11" ht="15.75" x14ac:dyDescent="0.25">
      <c r="A141" s="132" t="s">
        <v>304</v>
      </c>
      <c r="B141" s="133" t="s">
        <v>325</v>
      </c>
      <c r="C141" s="133" t="s">
        <v>326</v>
      </c>
      <c r="D141" s="133" t="s">
        <v>188</v>
      </c>
      <c r="E141" s="133" t="s">
        <v>344</v>
      </c>
      <c r="F141" s="134" t="s">
        <v>377</v>
      </c>
      <c r="G141" s="133"/>
      <c r="H141" s="133"/>
      <c r="I141" s="177">
        <f>I142</f>
        <v>1000</v>
      </c>
      <c r="J141" s="177">
        <f t="shared" ref="J141:K141" si="73">J142</f>
        <v>1200</v>
      </c>
      <c r="K141" s="177">
        <f t="shared" si="73"/>
        <v>1500</v>
      </c>
    </row>
    <row r="142" spans="1:11" ht="15.75" x14ac:dyDescent="0.25">
      <c r="A142" s="132" t="s">
        <v>110</v>
      </c>
      <c r="B142" s="133" t="s">
        <v>325</v>
      </c>
      <c r="C142" s="133" t="s">
        <v>326</v>
      </c>
      <c r="D142" s="133" t="s">
        <v>188</v>
      </c>
      <c r="E142" s="133" t="s">
        <v>344</v>
      </c>
      <c r="F142" s="134" t="s">
        <v>377</v>
      </c>
      <c r="G142" s="133" t="s">
        <v>208</v>
      </c>
      <c r="H142" s="133" t="s">
        <v>215</v>
      </c>
      <c r="I142" s="177">
        <v>1000</v>
      </c>
      <c r="J142" s="135">
        <v>1200</v>
      </c>
      <c r="K142" s="136">
        <v>1500</v>
      </c>
    </row>
    <row r="143" spans="1:11" ht="15.75" x14ac:dyDescent="0.25">
      <c r="A143" s="132" t="s">
        <v>304</v>
      </c>
      <c r="B143" s="133" t="s">
        <v>325</v>
      </c>
      <c r="C143" s="133" t="s">
        <v>326</v>
      </c>
      <c r="D143" s="133" t="s">
        <v>188</v>
      </c>
      <c r="E143" s="133" t="s">
        <v>345</v>
      </c>
      <c r="F143" s="134" t="s">
        <v>377</v>
      </c>
      <c r="G143" s="133"/>
      <c r="H143" s="133"/>
      <c r="I143" s="177">
        <f>I144</f>
        <v>1700</v>
      </c>
      <c r="J143" s="177">
        <f t="shared" ref="J143:K143" si="74">J144</f>
        <v>2500</v>
      </c>
      <c r="K143" s="177">
        <f t="shared" si="74"/>
        <v>3000</v>
      </c>
    </row>
    <row r="144" spans="1:11" ht="15.75" x14ac:dyDescent="0.25">
      <c r="A144" s="132" t="s">
        <v>106</v>
      </c>
      <c r="B144" s="133" t="s">
        <v>325</v>
      </c>
      <c r="C144" s="133" t="s">
        <v>326</v>
      </c>
      <c r="D144" s="133" t="s">
        <v>188</v>
      </c>
      <c r="E144" s="133" t="s">
        <v>345</v>
      </c>
      <c r="F144" s="134" t="s">
        <v>377</v>
      </c>
      <c r="G144" s="133" t="s">
        <v>260</v>
      </c>
      <c r="H144" s="133" t="s">
        <v>186</v>
      </c>
      <c r="I144" s="177">
        <v>1700</v>
      </c>
      <c r="J144" s="135">
        <v>2500</v>
      </c>
      <c r="K144" s="136">
        <v>3000</v>
      </c>
    </row>
    <row r="145" spans="1:11" ht="15.75" x14ac:dyDescent="0.25">
      <c r="A145" s="132" t="s">
        <v>340</v>
      </c>
      <c r="B145" s="133" t="s">
        <v>325</v>
      </c>
      <c r="C145" s="133" t="s">
        <v>326</v>
      </c>
      <c r="D145" s="133" t="s">
        <v>188</v>
      </c>
      <c r="E145" s="133" t="s">
        <v>346</v>
      </c>
      <c r="F145" s="134" t="s">
        <v>397</v>
      </c>
      <c r="G145" s="133"/>
      <c r="H145" s="133"/>
      <c r="I145" s="177">
        <f>I146</f>
        <v>3044.39</v>
      </c>
      <c r="J145" s="177">
        <f t="shared" ref="J145:K145" si="75">J146</f>
        <v>3044.3939999999998</v>
      </c>
      <c r="K145" s="177">
        <f t="shared" si="75"/>
        <v>3044.39</v>
      </c>
    </row>
    <row r="146" spans="1:11" ht="15.75" x14ac:dyDescent="0.25">
      <c r="A146" s="132" t="s">
        <v>106</v>
      </c>
      <c r="B146" s="133" t="s">
        <v>325</v>
      </c>
      <c r="C146" s="133" t="s">
        <v>326</v>
      </c>
      <c r="D146" s="133" t="s">
        <v>188</v>
      </c>
      <c r="E146" s="133" t="s">
        <v>346</v>
      </c>
      <c r="F146" s="134" t="s">
        <v>397</v>
      </c>
      <c r="G146" s="133" t="s">
        <v>260</v>
      </c>
      <c r="H146" s="133" t="s">
        <v>186</v>
      </c>
      <c r="I146" s="177">
        <v>3044.39</v>
      </c>
      <c r="J146" s="135">
        <v>3044.3939999999998</v>
      </c>
      <c r="K146" s="136">
        <v>3044.39</v>
      </c>
    </row>
    <row r="147" spans="1:11" ht="63" x14ac:dyDescent="0.25">
      <c r="A147" s="132" t="s">
        <v>342</v>
      </c>
      <c r="B147" s="133" t="s">
        <v>325</v>
      </c>
      <c r="C147" s="133" t="s">
        <v>326</v>
      </c>
      <c r="D147" s="133" t="s">
        <v>188</v>
      </c>
      <c r="E147" s="133" t="s">
        <v>346</v>
      </c>
      <c r="F147" s="134" t="s">
        <v>398</v>
      </c>
      <c r="G147" s="133"/>
      <c r="H147" s="133"/>
      <c r="I147" s="177">
        <f>I148</f>
        <v>919.41</v>
      </c>
      <c r="J147" s="177">
        <f t="shared" ref="J147:K147" si="76">J148</f>
        <v>919.41</v>
      </c>
      <c r="K147" s="177">
        <f t="shared" si="76"/>
        <v>919.41</v>
      </c>
    </row>
    <row r="148" spans="1:11" ht="15.75" x14ac:dyDescent="0.25">
      <c r="A148" s="132" t="s">
        <v>106</v>
      </c>
      <c r="B148" s="133" t="s">
        <v>325</v>
      </c>
      <c r="C148" s="133" t="s">
        <v>326</v>
      </c>
      <c r="D148" s="133" t="s">
        <v>188</v>
      </c>
      <c r="E148" s="133" t="s">
        <v>346</v>
      </c>
      <c r="F148" s="134" t="s">
        <v>398</v>
      </c>
      <c r="G148" s="133" t="s">
        <v>260</v>
      </c>
      <c r="H148" s="133" t="s">
        <v>186</v>
      </c>
      <c r="I148" s="177">
        <v>919.41</v>
      </c>
      <c r="J148" s="135">
        <v>919.41</v>
      </c>
      <c r="K148" s="136">
        <v>919.41</v>
      </c>
    </row>
    <row r="149" spans="1:11" ht="31.5" x14ac:dyDescent="0.25">
      <c r="A149" s="128" t="s">
        <v>255</v>
      </c>
      <c r="B149" s="127" t="s">
        <v>325</v>
      </c>
      <c r="C149" s="127" t="s">
        <v>326</v>
      </c>
      <c r="D149" s="127" t="s">
        <v>240</v>
      </c>
      <c r="E149" s="127" t="s">
        <v>299</v>
      </c>
      <c r="F149" s="129"/>
      <c r="G149" s="127"/>
      <c r="H149" s="127"/>
      <c r="I149" s="152">
        <f>I150+I152+I154</f>
        <v>917.43000000000006</v>
      </c>
      <c r="J149" s="152">
        <f t="shared" ref="J149:K149" si="77">J150+J152+J154</f>
        <v>658.62</v>
      </c>
      <c r="K149" s="152">
        <f t="shared" si="77"/>
        <v>658.62</v>
      </c>
    </row>
    <row r="150" spans="1:11" ht="15.75" x14ac:dyDescent="0.25">
      <c r="A150" s="132" t="s">
        <v>304</v>
      </c>
      <c r="B150" s="133" t="s">
        <v>325</v>
      </c>
      <c r="C150" s="133" t="s">
        <v>326</v>
      </c>
      <c r="D150" s="133" t="s">
        <v>240</v>
      </c>
      <c r="E150" s="133" t="s">
        <v>347</v>
      </c>
      <c r="F150" s="134" t="s">
        <v>377</v>
      </c>
      <c r="G150" s="133"/>
      <c r="H150" s="133"/>
      <c r="I150" s="177">
        <f>I151</f>
        <v>260</v>
      </c>
      <c r="J150" s="177">
        <f t="shared" ref="J150:K150" si="78">J151</f>
        <v>210</v>
      </c>
      <c r="K150" s="177">
        <f t="shared" si="78"/>
        <v>210</v>
      </c>
    </row>
    <row r="151" spans="1:11" ht="15.75" x14ac:dyDescent="0.25">
      <c r="A151" s="132" t="s">
        <v>254</v>
      </c>
      <c r="B151" s="133" t="s">
        <v>325</v>
      </c>
      <c r="C151" s="133" t="s">
        <v>326</v>
      </c>
      <c r="D151" s="133" t="s">
        <v>240</v>
      </c>
      <c r="E151" s="133" t="s">
        <v>347</v>
      </c>
      <c r="F151" s="134" t="s">
        <v>377</v>
      </c>
      <c r="G151" s="133" t="s">
        <v>253</v>
      </c>
      <c r="H151" s="133" t="s">
        <v>253</v>
      </c>
      <c r="I151" s="177">
        <v>260</v>
      </c>
      <c r="J151" s="135">
        <v>210</v>
      </c>
      <c r="K151" s="136">
        <v>210</v>
      </c>
    </row>
    <row r="152" spans="1:11" ht="15.75" x14ac:dyDescent="0.25">
      <c r="A152" s="132" t="s">
        <v>340</v>
      </c>
      <c r="B152" s="133" t="s">
        <v>325</v>
      </c>
      <c r="C152" s="133" t="s">
        <v>326</v>
      </c>
      <c r="D152" s="133" t="s">
        <v>240</v>
      </c>
      <c r="E152" s="133" t="s">
        <v>348</v>
      </c>
      <c r="F152" s="134" t="s">
        <v>397</v>
      </c>
      <c r="G152" s="133"/>
      <c r="H152" s="133"/>
      <c r="I152" s="177">
        <f>I153</f>
        <v>521.5</v>
      </c>
      <c r="J152" s="177">
        <f t="shared" ref="J152:K152" si="79">J153</f>
        <v>361.12</v>
      </c>
      <c r="K152" s="177">
        <f t="shared" si="79"/>
        <v>361.12</v>
      </c>
    </row>
    <row r="153" spans="1:11" ht="15.75" x14ac:dyDescent="0.25">
      <c r="A153" s="132" t="s">
        <v>254</v>
      </c>
      <c r="B153" s="133" t="s">
        <v>325</v>
      </c>
      <c r="C153" s="133" t="s">
        <v>326</v>
      </c>
      <c r="D153" s="133" t="s">
        <v>240</v>
      </c>
      <c r="E153" s="133" t="s">
        <v>348</v>
      </c>
      <c r="F153" s="134" t="s">
        <v>397</v>
      </c>
      <c r="G153" s="133" t="s">
        <v>253</v>
      </c>
      <c r="H153" s="133" t="s">
        <v>253</v>
      </c>
      <c r="I153" s="177">
        <v>521.5</v>
      </c>
      <c r="J153" s="135">
        <v>361.12</v>
      </c>
      <c r="K153" s="136">
        <v>361.12</v>
      </c>
    </row>
    <row r="154" spans="1:11" ht="63" x14ac:dyDescent="0.25">
      <c r="A154" s="132" t="s">
        <v>342</v>
      </c>
      <c r="B154" s="133" t="s">
        <v>325</v>
      </c>
      <c r="C154" s="133" t="s">
        <v>326</v>
      </c>
      <c r="D154" s="133" t="s">
        <v>240</v>
      </c>
      <c r="E154" s="133" t="s">
        <v>348</v>
      </c>
      <c r="F154" s="134" t="s">
        <v>398</v>
      </c>
      <c r="G154" s="133"/>
      <c r="H154" s="133"/>
      <c r="I154" s="177">
        <f>I155</f>
        <v>135.93</v>
      </c>
      <c r="J154" s="177">
        <f t="shared" ref="J154:K154" si="80">J155</f>
        <v>87.5</v>
      </c>
      <c r="K154" s="177">
        <f t="shared" si="80"/>
        <v>87.5</v>
      </c>
    </row>
    <row r="155" spans="1:11" ht="15.75" x14ac:dyDescent="0.25">
      <c r="A155" s="132" t="s">
        <v>254</v>
      </c>
      <c r="B155" s="133" t="s">
        <v>325</v>
      </c>
      <c r="C155" s="133" t="s">
        <v>326</v>
      </c>
      <c r="D155" s="133" t="s">
        <v>240</v>
      </c>
      <c r="E155" s="133" t="s">
        <v>348</v>
      </c>
      <c r="F155" s="134" t="s">
        <v>398</v>
      </c>
      <c r="G155" s="133" t="s">
        <v>253</v>
      </c>
      <c r="H155" s="133" t="s">
        <v>253</v>
      </c>
      <c r="I155" s="177">
        <v>135.93</v>
      </c>
      <c r="J155" s="135">
        <v>87.5</v>
      </c>
      <c r="K155" s="136">
        <v>87.5</v>
      </c>
    </row>
    <row r="156" spans="1:11" ht="63" x14ac:dyDescent="0.25">
      <c r="A156" s="128" t="s">
        <v>231</v>
      </c>
      <c r="B156" s="127" t="s">
        <v>325</v>
      </c>
      <c r="C156" s="127" t="s">
        <v>326</v>
      </c>
      <c r="D156" s="127" t="s">
        <v>202</v>
      </c>
      <c r="E156" s="127" t="s">
        <v>299</v>
      </c>
      <c r="F156" s="129"/>
      <c r="G156" s="127"/>
      <c r="H156" s="127"/>
      <c r="I156" s="152">
        <f>I157</f>
        <v>10</v>
      </c>
      <c r="J156" s="152">
        <f t="shared" ref="J156:K156" si="81">J157</f>
        <v>10</v>
      </c>
      <c r="K156" s="152">
        <f t="shared" si="81"/>
        <v>10</v>
      </c>
    </row>
    <row r="157" spans="1:11" ht="15.75" x14ac:dyDescent="0.25">
      <c r="A157" s="132" t="s">
        <v>304</v>
      </c>
      <c r="B157" s="133" t="s">
        <v>325</v>
      </c>
      <c r="C157" s="133" t="s">
        <v>326</v>
      </c>
      <c r="D157" s="133" t="s">
        <v>202</v>
      </c>
      <c r="E157" s="133" t="s">
        <v>349</v>
      </c>
      <c r="F157" s="134" t="s">
        <v>377</v>
      </c>
      <c r="G157" s="133"/>
      <c r="H157" s="133"/>
      <c r="I157" s="177">
        <f>I158</f>
        <v>10</v>
      </c>
      <c r="J157" s="177">
        <f t="shared" ref="J157:K157" si="82">J158</f>
        <v>10</v>
      </c>
      <c r="K157" s="177">
        <f t="shared" si="82"/>
        <v>10</v>
      </c>
    </row>
    <row r="158" spans="1:11" ht="15.75" x14ac:dyDescent="0.25">
      <c r="A158" s="132" t="s">
        <v>84</v>
      </c>
      <c r="B158" s="133" t="s">
        <v>325</v>
      </c>
      <c r="C158" s="133" t="s">
        <v>326</v>
      </c>
      <c r="D158" s="133" t="s">
        <v>202</v>
      </c>
      <c r="E158" s="133" t="s">
        <v>349</v>
      </c>
      <c r="F158" s="134" t="s">
        <v>377</v>
      </c>
      <c r="G158" s="133" t="s">
        <v>188</v>
      </c>
      <c r="H158" s="133" t="s">
        <v>225</v>
      </c>
      <c r="I158" s="177">
        <v>10</v>
      </c>
      <c r="J158" s="135">
        <v>10</v>
      </c>
      <c r="K158" s="136">
        <v>10</v>
      </c>
    </row>
    <row r="159" spans="1:11" ht="18.75" x14ac:dyDescent="0.25">
      <c r="A159" s="153" t="s">
        <v>362</v>
      </c>
      <c r="B159" s="154" t="s">
        <v>325</v>
      </c>
      <c r="C159" s="154" t="s">
        <v>363</v>
      </c>
      <c r="D159" s="154" t="s">
        <v>187</v>
      </c>
      <c r="E159" s="154" t="s">
        <v>299</v>
      </c>
      <c r="F159" s="155"/>
      <c r="G159" s="154"/>
      <c r="H159" s="154"/>
      <c r="I159" s="179">
        <f>I160+I163+I166+I169</f>
        <v>24396.870000000003</v>
      </c>
      <c r="J159" s="179">
        <f t="shared" ref="J159:K159" si="83">J160+J163+J166+J169</f>
        <v>409.96</v>
      </c>
      <c r="K159" s="179">
        <f t="shared" si="83"/>
        <v>271882.51</v>
      </c>
    </row>
    <row r="160" spans="1:11" ht="31.5" x14ac:dyDescent="0.25">
      <c r="A160" s="128" t="s">
        <v>517</v>
      </c>
      <c r="B160" s="127" t="s">
        <v>325</v>
      </c>
      <c r="C160" s="127" t="s">
        <v>363</v>
      </c>
      <c r="D160" s="127" t="s">
        <v>215</v>
      </c>
      <c r="E160" s="127" t="s">
        <v>299</v>
      </c>
      <c r="F160" s="129"/>
      <c r="G160" s="127"/>
      <c r="H160" s="127"/>
      <c r="I160" s="152">
        <f>I161</f>
        <v>0</v>
      </c>
      <c r="J160" s="152">
        <f t="shared" ref="J160:K160" si="84">J161</f>
        <v>0</v>
      </c>
      <c r="K160" s="152">
        <f t="shared" si="84"/>
        <v>258569.4</v>
      </c>
    </row>
    <row r="161" spans="1:11" ht="47.25" x14ac:dyDescent="0.25">
      <c r="A161" s="132" t="s">
        <v>505</v>
      </c>
      <c r="B161" s="133" t="s">
        <v>325</v>
      </c>
      <c r="C161" s="133" t="s">
        <v>363</v>
      </c>
      <c r="D161" s="133" t="s">
        <v>215</v>
      </c>
      <c r="E161" s="133" t="s">
        <v>518</v>
      </c>
      <c r="F161" s="134" t="s">
        <v>490</v>
      </c>
      <c r="G161" s="133"/>
      <c r="H161" s="133"/>
      <c r="I161" s="177">
        <f>I162</f>
        <v>0</v>
      </c>
      <c r="J161" s="177">
        <f t="shared" ref="J161:K161" si="85">J162</f>
        <v>0</v>
      </c>
      <c r="K161" s="177">
        <f t="shared" si="85"/>
        <v>258569.4</v>
      </c>
    </row>
    <row r="162" spans="1:11" ht="15.75" x14ac:dyDescent="0.25">
      <c r="A162" s="132" t="s">
        <v>106</v>
      </c>
      <c r="B162" s="133" t="s">
        <v>325</v>
      </c>
      <c r="C162" s="133" t="s">
        <v>363</v>
      </c>
      <c r="D162" s="133" t="s">
        <v>215</v>
      </c>
      <c r="E162" s="133" t="s">
        <v>518</v>
      </c>
      <c r="F162" s="134" t="s">
        <v>490</v>
      </c>
      <c r="G162" s="133" t="s">
        <v>260</v>
      </c>
      <c r="H162" s="133" t="s">
        <v>186</v>
      </c>
      <c r="I162" s="177">
        <v>0</v>
      </c>
      <c r="J162" s="135">
        <v>0</v>
      </c>
      <c r="K162" s="136">
        <v>258569.4</v>
      </c>
    </row>
    <row r="163" spans="1:11" ht="31.5" x14ac:dyDescent="0.25">
      <c r="A163" s="128" t="s">
        <v>364</v>
      </c>
      <c r="B163" s="127" t="s">
        <v>325</v>
      </c>
      <c r="C163" s="127" t="s">
        <v>363</v>
      </c>
      <c r="D163" s="127" t="s">
        <v>216</v>
      </c>
      <c r="E163" s="127" t="s">
        <v>299</v>
      </c>
      <c r="F163" s="129"/>
      <c r="G163" s="127"/>
      <c r="H163" s="127"/>
      <c r="I163" s="152">
        <f>I164</f>
        <v>563.33000000000004</v>
      </c>
      <c r="J163" s="152">
        <f t="shared" ref="J163:K163" si="86">J164</f>
        <v>409.96</v>
      </c>
      <c r="K163" s="152">
        <f t="shared" si="86"/>
        <v>160.25</v>
      </c>
    </row>
    <row r="164" spans="1:11" ht="15.75" x14ac:dyDescent="0.25">
      <c r="A164" s="132" t="s">
        <v>304</v>
      </c>
      <c r="B164" s="133" t="s">
        <v>325</v>
      </c>
      <c r="C164" s="133" t="s">
        <v>363</v>
      </c>
      <c r="D164" s="133" t="s">
        <v>216</v>
      </c>
      <c r="E164" s="133" t="s">
        <v>351</v>
      </c>
      <c r="F164" s="134" t="s">
        <v>377</v>
      </c>
      <c r="G164" s="133"/>
      <c r="H164" s="133"/>
      <c r="I164" s="177">
        <f>I165</f>
        <v>563.33000000000004</v>
      </c>
      <c r="J164" s="177">
        <f t="shared" ref="J164:K164" si="87">J165</f>
        <v>409.96</v>
      </c>
      <c r="K164" s="177">
        <f t="shared" si="87"/>
        <v>160.25</v>
      </c>
    </row>
    <row r="165" spans="1:11" ht="15.75" x14ac:dyDescent="0.25">
      <c r="A165" s="132" t="s">
        <v>94</v>
      </c>
      <c r="B165" s="133" t="s">
        <v>325</v>
      </c>
      <c r="C165" s="133" t="s">
        <v>363</v>
      </c>
      <c r="D165" s="133" t="s">
        <v>216</v>
      </c>
      <c r="E165" s="133" t="s">
        <v>351</v>
      </c>
      <c r="F165" s="134" t="s">
        <v>377</v>
      </c>
      <c r="G165" s="133" t="s">
        <v>240</v>
      </c>
      <c r="H165" s="133" t="s">
        <v>216</v>
      </c>
      <c r="I165" s="177">
        <v>563.33000000000004</v>
      </c>
      <c r="J165" s="135">
        <v>409.96</v>
      </c>
      <c r="K165" s="136">
        <v>160.25</v>
      </c>
    </row>
    <row r="166" spans="1:11" ht="63" x14ac:dyDescent="0.25">
      <c r="A166" s="128" t="s">
        <v>365</v>
      </c>
      <c r="B166" s="127" t="s">
        <v>325</v>
      </c>
      <c r="C166" s="127" t="s">
        <v>363</v>
      </c>
      <c r="D166" s="127" t="s">
        <v>240</v>
      </c>
      <c r="E166" s="127" t="s">
        <v>299</v>
      </c>
      <c r="F166" s="129"/>
      <c r="G166" s="127"/>
      <c r="H166" s="127"/>
      <c r="I166" s="152">
        <f>I167</f>
        <v>11372.93</v>
      </c>
      <c r="J166" s="152">
        <f t="shared" ref="J166:K166" si="88">J167</f>
        <v>0</v>
      </c>
      <c r="K166" s="152">
        <f t="shared" si="88"/>
        <v>13152.86</v>
      </c>
    </row>
    <row r="167" spans="1:11" ht="15.75" x14ac:dyDescent="0.25">
      <c r="A167" s="132" t="s">
        <v>304</v>
      </c>
      <c r="B167" s="133" t="s">
        <v>325</v>
      </c>
      <c r="C167" s="133" t="s">
        <v>363</v>
      </c>
      <c r="D167" s="133" t="s">
        <v>240</v>
      </c>
      <c r="E167" s="133" t="s">
        <v>350</v>
      </c>
      <c r="F167" s="134" t="s">
        <v>377</v>
      </c>
      <c r="G167" s="133"/>
      <c r="H167" s="133"/>
      <c r="I167" s="177">
        <f>I168</f>
        <v>11372.93</v>
      </c>
      <c r="J167" s="177">
        <f t="shared" ref="J167:K167" si="89">J168</f>
        <v>0</v>
      </c>
      <c r="K167" s="177">
        <f t="shared" si="89"/>
        <v>13152.86</v>
      </c>
    </row>
    <row r="168" spans="1:11" ht="15.75" x14ac:dyDescent="0.25">
      <c r="A168" s="132" t="s">
        <v>84</v>
      </c>
      <c r="B168" s="133" t="s">
        <v>325</v>
      </c>
      <c r="C168" s="133" t="s">
        <v>363</v>
      </c>
      <c r="D168" s="133" t="s">
        <v>240</v>
      </c>
      <c r="E168" s="133" t="s">
        <v>350</v>
      </c>
      <c r="F168" s="134" t="s">
        <v>377</v>
      </c>
      <c r="G168" s="133" t="s">
        <v>188</v>
      </c>
      <c r="H168" s="133" t="s">
        <v>225</v>
      </c>
      <c r="I168" s="177">
        <v>11372.93</v>
      </c>
      <c r="J168" s="135">
        <v>0</v>
      </c>
      <c r="K168" s="136">
        <v>13152.86</v>
      </c>
    </row>
    <row r="169" spans="1:11" ht="47.25" x14ac:dyDescent="0.25">
      <c r="A169" s="128" t="s">
        <v>366</v>
      </c>
      <c r="B169" s="127" t="s">
        <v>325</v>
      </c>
      <c r="C169" s="127" t="s">
        <v>363</v>
      </c>
      <c r="D169" s="127" t="s">
        <v>202</v>
      </c>
      <c r="E169" s="127" t="s">
        <v>299</v>
      </c>
      <c r="F169" s="129"/>
      <c r="G169" s="127"/>
      <c r="H169" s="127"/>
      <c r="I169" s="152">
        <f>I170</f>
        <v>12460.61</v>
      </c>
      <c r="J169" s="152">
        <f t="shared" ref="J169:K169" si="90">J170</f>
        <v>0</v>
      </c>
      <c r="K169" s="152">
        <f t="shared" si="90"/>
        <v>0</v>
      </c>
    </row>
    <row r="170" spans="1:11" ht="15.75" x14ac:dyDescent="0.25">
      <c r="A170" s="132" t="s">
        <v>304</v>
      </c>
      <c r="B170" s="133" t="s">
        <v>325</v>
      </c>
      <c r="C170" s="133" t="s">
        <v>363</v>
      </c>
      <c r="D170" s="133" t="s">
        <v>202</v>
      </c>
      <c r="E170" s="133" t="s">
        <v>506</v>
      </c>
      <c r="F170" s="134" t="s">
        <v>377</v>
      </c>
      <c r="G170" s="133"/>
      <c r="H170" s="133"/>
      <c r="I170" s="177">
        <f>I171</f>
        <v>12460.61</v>
      </c>
      <c r="J170" s="177">
        <f t="shared" ref="J170:K170" si="91">J171</f>
        <v>0</v>
      </c>
      <c r="K170" s="177">
        <f t="shared" si="91"/>
        <v>0</v>
      </c>
    </row>
    <row r="171" spans="1:11" ht="15.75" x14ac:dyDescent="0.25">
      <c r="A171" s="132" t="s">
        <v>94</v>
      </c>
      <c r="B171" s="133" t="s">
        <v>325</v>
      </c>
      <c r="C171" s="133" t="s">
        <v>363</v>
      </c>
      <c r="D171" s="133" t="s">
        <v>202</v>
      </c>
      <c r="E171" s="133" t="s">
        <v>506</v>
      </c>
      <c r="F171" s="134" t="s">
        <v>377</v>
      </c>
      <c r="G171" s="133" t="s">
        <v>240</v>
      </c>
      <c r="H171" s="133" t="s">
        <v>216</v>
      </c>
      <c r="I171" s="177">
        <v>12460.61</v>
      </c>
      <c r="J171" s="135">
        <v>0</v>
      </c>
      <c r="K171" s="136">
        <v>0</v>
      </c>
    </row>
    <row r="172" spans="1:11" ht="15.75" x14ac:dyDescent="0.25">
      <c r="A172" s="128" t="s">
        <v>272</v>
      </c>
      <c r="B172" s="127"/>
      <c r="C172" s="127"/>
      <c r="D172" s="127"/>
      <c r="E172" s="127"/>
      <c r="F172" s="129"/>
      <c r="G172" s="127"/>
      <c r="H172" s="127"/>
      <c r="I172" s="152">
        <f>I7+I78</f>
        <v>137724.74</v>
      </c>
      <c r="J172" s="152">
        <f t="shared" ref="J172:K172" si="92">J7+J78</f>
        <v>65433.557690000001</v>
      </c>
      <c r="K172" s="152">
        <f t="shared" si="92"/>
        <v>332769.12000000005</v>
      </c>
    </row>
  </sheetData>
  <mergeCells count="5">
    <mergeCell ref="J1:K1"/>
    <mergeCell ref="J2:K2"/>
    <mergeCell ref="J3:K3"/>
    <mergeCell ref="J4:K4"/>
    <mergeCell ref="A6:K6"/>
  </mergeCells>
  <pageMargins left="0.70866141732283472" right="0.70866141732283472" top="0.74803149606299213" bottom="0.74803149606299213" header="0.31496062992125984" footer="0.31496062992125984"/>
  <pageSetup paperSize="9" scale="56" fitToHeight="10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56"/>
  <sheetViews>
    <sheetView view="pageBreakPreview" topLeftCell="A111" zoomScaleSheetLayoutView="100" workbookViewId="0">
      <selection activeCell="A113" sqref="A113"/>
    </sheetView>
  </sheetViews>
  <sheetFormatPr defaultColWidth="9.140625" defaultRowHeight="15" x14ac:dyDescent="0.25"/>
  <cols>
    <col min="1" max="1" width="43.140625" style="63" customWidth="1"/>
    <col min="2" max="2" width="7.28515625" style="63" customWidth="1"/>
    <col min="3" max="3" width="5.140625" style="63" customWidth="1"/>
    <col min="4" max="4" width="5.7109375" style="63" customWidth="1"/>
    <col min="5" max="5" width="16" style="63" bestFit="1" customWidth="1"/>
    <col min="6" max="6" width="5.7109375" style="63" customWidth="1"/>
    <col min="7" max="7" width="12.140625" style="116" customWidth="1"/>
    <col min="8" max="9" width="15.140625" style="116" bestFit="1" customWidth="1"/>
    <col min="10" max="16384" width="9.140625" style="63"/>
  </cols>
  <sheetData>
    <row r="1" spans="1:9" x14ac:dyDescent="0.25">
      <c r="G1" s="204" t="s">
        <v>112</v>
      </c>
      <c r="H1" s="204"/>
      <c r="I1" s="204"/>
    </row>
    <row r="2" spans="1:9" x14ac:dyDescent="0.25">
      <c r="G2" s="204" t="s">
        <v>62</v>
      </c>
      <c r="H2" s="204"/>
      <c r="I2" s="204"/>
    </row>
    <row r="3" spans="1:9" x14ac:dyDescent="0.25">
      <c r="G3" s="204" t="s">
        <v>2</v>
      </c>
      <c r="H3" s="204"/>
      <c r="I3" s="204"/>
    </row>
    <row r="4" spans="1:9" x14ac:dyDescent="0.25">
      <c r="G4" s="204" t="s">
        <v>520</v>
      </c>
      <c r="H4" s="204"/>
      <c r="I4" s="204"/>
    </row>
    <row r="6" spans="1:9" ht="15" customHeight="1" x14ac:dyDescent="0.25">
      <c r="A6" s="205" t="s">
        <v>283</v>
      </c>
      <c r="B6" s="205"/>
      <c r="C6" s="205"/>
      <c r="D6" s="205"/>
      <c r="E6" s="205"/>
      <c r="F6" s="205"/>
      <c r="G6" s="205"/>
      <c r="H6" s="205"/>
      <c r="I6" s="205"/>
    </row>
    <row r="7" spans="1:9" ht="24.75" customHeight="1" x14ac:dyDescent="0.25">
      <c r="A7" s="205"/>
      <c r="B7" s="205"/>
      <c r="C7" s="205"/>
      <c r="D7" s="205"/>
      <c r="E7" s="205"/>
      <c r="F7" s="205"/>
      <c r="G7" s="205"/>
      <c r="H7" s="205"/>
      <c r="I7" s="205"/>
    </row>
    <row r="8" spans="1:9" ht="15" customHeight="1" x14ac:dyDescent="0.25">
      <c r="A8" s="203" t="s">
        <v>184</v>
      </c>
      <c r="B8" s="206" t="s">
        <v>64</v>
      </c>
      <c r="C8" s="207" t="s">
        <v>63</v>
      </c>
      <c r="D8" s="208"/>
      <c r="E8" s="206" t="s">
        <v>65</v>
      </c>
      <c r="F8" s="206" t="s">
        <v>66</v>
      </c>
      <c r="G8" s="201" t="s">
        <v>375</v>
      </c>
      <c r="H8" s="203" t="s">
        <v>373</v>
      </c>
      <c r="I8" s="203" t="s">
        <v>429</v>
      </c>
    </row>
    <row r="9" spans="1:9" ht="15" customHeight="1" x14ac:dyDescent="0.25">
      <c r="A9" s="203"/>
      <c r="B9" s="206"/>
      <c r="C9" s="209"/>
      <c r="D9" s="210"/>
      <c r="E9" s="206"/>
      <c r="F9" s="206"/>
      <c r="G9" s="202"/>
      <c r="H9" s="203"/>
      <c r="I9" s="203"/>
    </row>
    <row r="10" spans="1:9" ht="15" customHeight="1" x14ac:dyDescent="0.25">
      <c r="A10" s="203"/>
      <c r="B10" s="206" t="s">
        <v>367</v>
      </c>
      <c r="C10" s="211"/>
      <c r="D10" s="212"/>
      <c r="E10" s="206" t="s">
        <v>278</v>
      </c>
      <c r="F10" s="206" t="s">
        <v>279</v>
      </c>
      <c r="G10" s="201"/>
      <c r="H10" s="203" t="s">
        <v>133</v>
      </c>
      <c r="I10" s="203" t="s">
        <v>133</v>
      </c>
    </row>
    <row r="11" spans="1:9" x14ac:dyDescent="0.25">
      <c r="A11" s="138"/>
      <c r="B11" s="139"/>
      <c r="C11" s="139"/>
      <c r="D11" s="139"/>
      <c r="E11" s="139"/>
      <c r="F11" s="139"/>
      <c r="G11" s="157"/>
      <c r="H11" s="139"/>
      <c r="I11" s="139"/>
    </row>
    <row r="12" spans="1:9" ht="102" customHeight="1" x14ac:dyDescent="0.25">
      <c r="A12" s="140" t="s">
        <v>185</v>
      </c>
      <c r="B12" s="141" t="s">
        <v>67</v>
      </c>
      <c r="C12" s="141" t="s">
        <v>187</v>
      </c>
      <c r="D12" s="141" t="s">
        <v>187</v>
      </c>
      <c r="E12" s="141" t="s">
        <v>368</v>
      </c>
      <c r="F12" s="141" t="s">
        <v>400</v>
      </c>
      <c r="G12" s="142">
        <f>G156</f>
        <v>137724.73300000001</v>
      </c>
      <c r="H12" s="142">
        <f t="shared" ref="H12:I12" si="0">H156</f>
        <v>65433.557690000001</v>
      </c>
      <c r="I12" s="142">
        <f t="shared" si="0"/>
        <v>332769.12</v>
      </c>
    </row>
    <row r="13" spans="1:9" ht="31.5" x14ac:dyDescent="0.25">
      <c r="A13" s="140" t="s">
        <v>68</v>
      </c>
      <c r="B13" s="141" t="s">
        <v>67</v>
      </c>
      <c r="C13" s="141" t="s">
        <v>186</v>
      </c>
      <c r="D13" s="141" t="s">
        <v>187</v>
      </c>
      <c r="E13" s="141" t="s">
        <v>368</v>
      </c>
      <c r="F13" s="141" t="s">
        <v>400</v>
      </c>
      <c r="G13" s="142">
        <f>G14+G34+G41+G45+G48</f>
        <v>24394.14</v>
      </c>
      <c r="H13" s="142">
        <f t="shared" ref="H13:I13" si="1">H14+H34+H41+H45+H48</f>
        <v>23234.560000000001</v>
      </c>
      <c r="I13" s="142">
        <f t="shared" si="1"/>
        <v>24284.75</v>
      </c>
    </row>
    <row r="14" spans="1:9" ht="94.5" x14ac:dyDescent="0.25">
      <c r="A14" s="140" t="s">
        <v>70</v>
      </c>
      <c r="B14" s="141" t="s">
        <v>67</v>
      </c>
      <c r="C14" s="141" t="s">
        <v>186</v>
      </c>
      <c r="D14" s="141" t="s">
        <v>188</v>
      </c>
      <c r="E14" s="141" t="s">
        <v>368</v>
      </c>
      <c r="F14" s="141" t="s">
        <v>400</v>
      </c>
      <c r="G14" s="142">
        <f>G15+G20+G22+G24+G27+G31</f>
        <v>20912.12</v>
      </c>
      <c r="H14" s="143">
        <f t="shared" ref="H14:I14" si="2">H15+H20+H22+H24+H27+H31</f>
        <v>21734.560000000001</v>
      </c>
      <c r="I14" s="143">
        <f t="shared" si="2"/>
        <v>22734.75</v>
      </c>
    </row>
    <row r="15" spans="1:9" ht="31.5" x14ac:dyDescent="0.25">
      <c r="A15" s="144" t="s">
        <v>153</v>
      </c>
      <c r="B15" s="145" t="s">
        <v>67</v>
      </c>
      <c r="C15" s="145" t="s">
        <v>186</v>
      </c>
      <c r="D15" s="145" t="s">
        <v>188</v>
      </c>
      <c r="E15" s="145" t="s">
        <v>191</v>
      </c>
      <c r="F15" s="145" t="s">
        <v>400</v>
      </c>
      <c r="G15" s="158">
        <f>G16+G17+G18+G19</f>
        <v>3016.4</v>
      </c>
      <c r="H15" s="146">
        <f t="shared" ref="H15:I15" si="3">H16+H17+H18+H19</f>
        <v>3104.93</v>
      </c>
      <c r="I15" s="146">
        <f t="shared" si="3"/>
        <v>3362.92</v>
      </c>
    </row>
    <row r="16" spans="1:9" ht="78.75" x14ac:dyDescent="0.25">
      <c r="A16" s="147" t="s">
        <v>430</v>
      </c>
      <c r="B16" s="148" t="s">
        <v>67</v>
      </c>
      <c r="C16" s="148" t="s">
        <v>186</v>
      </c>
      <c r="D16" s="148" t="s">
        <v>188</v>
      </c>
      <c r="E16" s="148" t="s">
        <v>191</v>
      </c>
      <c r="F16" s="148" t="s">
        <v>376</v>
      </c>
      <c r="G16" s="159">
        <v>716.3</v>
      </c>
      <c r="H16" s="149">
        <v>787.93</v>
      </c>
      <c r="I16" s="149">
        <v>866.72</v>
      </c>
    </row>
    <row r="17" spans="1:9" ht="47.25" x14ac:dyDescent="0.25">
      <c r="A17" s="147" t="s">
        <v>431</v>
      </c>
      <c r="B17" s="148" t="s">
        <v>67</v>
      </c>
      <c r="C17" s="148" t="s">
        <v>186</v>
      </c>
      <c r="D17" s="148" t="s">
        <v>188</v>
      </c>
      <c r="E17" s="148" t="s">
        <v>191</v>
      </c>
      <c r="F17" s="148" t="s">
        <v>377</v>
      </c>
      <c r="G17" s="159">
        <v>1557</v>
      </c>
      <c r="H17" s="149">
        <v>1500</v>
      </c>
      <c r="I17" s="149">
        <v>1600</v>
      </c>
    </row>
    <row r="18" spans="1:9" ht="47.25" x14ac:dyDescent="0.25">
      <c r="A18" s="147" t="s">
        <v>432</v>
      </c>
      <c r="B18" s="148" t="s">
        <v>67</v>
      </c>
      <c r="C18" s="148" t="s">
        <v>186</v>
      </c>
      <c r="D18" s="148" t="s">
        <v>188</v>
      </c>
      <c r="E18" s="148" t="s">
        <v>191</v>
      </c>
      <c r="F18" s="148" t="s">
        <v>378</v>
      </c>
      <c r="G18" s="159">
        <v>720</v>
      </c>
      <c r="H18" s="149">
        <v>792</v>
      </c>
      <c r="I18" s="149">
        <v>871.2</v>
      </c>
    </row>
    <row r="19" spans="1:9" ht="47.25" x14ac:dyDescent="0.25">
      <c r="A19" s="147" t="s">
        <v>433</v>
      </c>
      <c r="B19" s="148" t="s">
        <v>67</v>
      </c>
      <c r="C19" s="148" t="s">
        <v>186</v>
      </c>
      <c r="D19" s="148" t="s">
        <v>188</v>
      </c>
      <c r="E19" s="148" t="s">
        <v>191</v>
      </c>
      <c r="F19" s="148" t="s">
        <v>381</v>
      </c>
      <c r="G19" s="159">
        <v>23.1</v>
      </c>
      <c r="H19" s="149">
        <v>25</v>
      </c>
      <c r="I19" s="149">
        <v>25</v>
      </c>
    </row>
    <row r="20" spans="1:9" ht="31.5" x14ac:dyDescent="0.25">
      <c r="A20" s="144" t="s">
        <v>155</v>
      </c>
      <c r="B20" s="145" t="s">
        <v>67</v>
      </c>
      <c r="C20" s="145" t="s">
        <v>186</v>
      </c>
      <c r="D20" s="145" t="s">
        <v>188</v>
      </c>
      <c r="E20" s="145" t="s">
        <v>192</v>
      </c>
      <c r="F20" s="145" t="s">
        <v>400</v>
      </c>
      <c r="G20" s="158">
        <v>70</v>
      </c>
      <c r="H20" s="146">
        <v>100</v>
      </c>
      <c r="I20" s="146">
        <v>100</v>
      </c>
    </row>
    <row r="21" spans="1:9" ht="47.25" x14ac:dyDescent="0.25">
      <c r="A21" s="147" t="s">
        <v>434</v>
      </c>
      <c r="B21" s="148" t="s">
        <v>67</v>
      </c>
      <c r="C21" s="148" t="s">
        <v>186</v>
      </c>
      <c r="D21" s="148" t="s">
        <v>188</v>
      </c>
      <c r="E21" s="148" t="s">
        <v>192</v>
      </c>
      <c r="F21" s="148" t="s">
        <v>377</v>
      </c>
      <c r="G21" s="159">
        <v>70</v>
      </c>
      <c r="H21" s="149">
        <v>100</v>
      </c>
      <c r="I21" s="149">
        <v>100</v>
      </c>
    </row>
    <row r="22" spans="1:9" ht="31.5" x14ac:dyDescent="0.25">
      <c r="A22" s="144" t="s">
        <v>154</v>
      </c>
      <c r="B22" s="145" t="s">
        <v>67</v>
      </c>
      <c r="C22" s="145" t="s">
        <v>186</v>
      </c>
      <c r="D22" s="145" t="s">
        <v>188</v>
      </c>
      <c r="E22" s="145" t="s">
        <v>193</v>
      </c>
      <c r="F22" s="145" t="s">
        <v>400</v>
      </c>
      <c r="G22" s="158">
        <v>3.52</v>
      </c>
      <c r="H22" s="146">
        <v>3.52</v>
      </c>
      <c r="I22" s="146">
        <v>3.52</v>
      </c>
    </row>
    <row r="23" spans="1:9" ht="47.25" x14ac:dyDescent="0.25">
      <c r="A23" s="147" t="s">
        <v>435</v>
      </c>
      <c r="B23" s="148" t="s">
        <v>67</v>
      </c>
      <c r="C23" s="148" t="s">
        <v>186</v>
      </c>
      <c r="D23" s="148" t="s">
        <v>188</v>
      </c>
      <c r="E23" s="148" t="s">
        <v>193</v>
      </c>
      <c r="F23" s="148" t="s">
        <v>377</v>
      </c>
      <c r="G23" s="159">
        <v>3.52</v>
      </c>
      <c r="H23" s="149">
        <v>3.52</v>
      </c>
      <c r="I23" s="149">
        <v>3.52</v>
      </c>
    </row>
    <row r="24" spans="1:9" ht="31.5" x14ac:dyDescent="0.25">
      <c r="A24" s="144" t="s">
        <v>150</v>
      </c>
      <c r="B24" s="145" t="s">
        <v>67</v>
      </c>
      <c r="C24" s="145" t="s">
        <v>186</v>
      </c>
      <c r="D24" s="145" t="s">
        <v>188</v>
      </c>
      <c r="E24" s="145" t="s">
        <v>195</v>
      </c>
      <c r="F24" s="145" t="s">
        <v>400</v>
      </c>
      <c r="G24" s="158">
        <f>SUM(G25:G26)</f>
        <v>13410.6</v>
      </c>
      <c r="H24" s="146">
        <f t="shared" ref="H24:I24" si="4">SUM(H25:H26)</f>
        <v>13947.02</v>
      </c>
      <c r="I24" s="146">
        <f t="shared" si="4"/>
        <v>14504.9</v>
      </c>
    </row>
    <row r="25" spans="1:9" ht="63" x14ac:dyDescent="0.25">
      <c r="A25" s="147" t="s">
        <v>436</v>
      </c>
      <c r="B25" s="148" t="s">
        <v>67</v>
      </c>
      <c r="C25" s="148" t="s">
        <v>186</v>
      </c>
      <c r="D25" s="148" t="s">
        <v>188</v>
      </c>
      <c r="E25" s="148" t="s">
        <v>195</v>
      </c>
      <c r="F25" s="148" t="s">
        <v>382</v>
      </c>
      <c r="G25" s="159">
        <v>10300</v>
      </c>
      <c r="H25" s="149">
        <v>10712</v>
      </c>
      <c r="I25" s="149">
        <v>11140.48</v>
      </c>
    </row>
    <row r="26" spans="1:9" ht="94.5" x14ac:dyDescent="0.25">
      <c r="A26" s="147" t="s">
        <v>437</v>
      </c>
      <c r="B26" s="148" t="s">
        <v>67</v>
      </c>
      <c r="C26" s="148" t="s">
        <v>186</v>
      </c>
      <c r="D26" s="148" t="s">
        <v>188</v>
      </c>
      <c r="E26" s="148" t="s">
        <v>195</v>
      </c>
      <c r="F26" s="148" t="s">
        <v>383</v>
      </c>
      <c r="G26" s="159">
        <v>3110.6</v>
      </c>
      <c r="H26" s="149">
        <v>3235.02</v>
      </c>
      <c r="I26" s="149">
        <v>3364.42</v>
      </c>
    </row>
    <row r="27" spans="1:9" ht="31.5" x14ac:dyDescent="0.25">
      <c r="A27" s="144" t="s">
        <v>151</v>
      </c>
      <c r="B27" s="145" t="s">
        <v>67</v>
      </c>
      <c r="C27" s="145" t="s">
        <v>186</v>
      </c>
      <c r="D27" s="145" t="s">
        <v>188</v>
      </c>
      <c r="E27" s="145" t="s">
        <v>196</v>
      </c>
      <c r="F27" s="145" t="s">
        <v>400</v>
      </c>
      <c r="G27" s="158">
        <f>SUM(G28:G30)</f>
        <v>2458.6</v>
      </c>
      <c r="H27" s="146">
        <f t="shared" ref="H27:I27" si="5">SUM(H28:H30)</f>
        <v>2542.5500000000002</v>
      </c>
      <c r="I27" s="146">
        <f t="shared" si="5"/>
        <v>2645.41</v>
      </c>
    </row>
    <row r="28" spans="1:9" ht="63" x14ac:dyDescent="0.25">
      <c r="A28" s="147" t="s">
        <v>438</v>
      </c>
      <c r="B28" s="148" t="s">
        <v>67</v>
      </c>
      <c r="C28" s="148" t="s">
        <v>186</v>
      </c>
      <c r="D28" s="148" t="s">
        <v>188</v>
      </c>
      <c r="E28" s="148" t="s">
        <v>196</v>
      </c>
      <c r="F28" s="148" t="s">
        <v>382</v>
      </c>
      <c r="G28" s="159">
        <v>1815</v>
      </c>
      <c r="H28" s="149">
        <v>1876</v>
      </c>
      <c r="I28" s="149">
        <v>1955</v>
      </c>
    </row>
    <row r="29" spans="1:9" ht="78.75" x14ac:dyDescent="0.25">
      <c r="A29" s="147" t="s">
        <v>439</v>
      </c>
      <c r="B29" s="148" t="s">
        <v>67</v>
      </c>
      <c r="C29" s="148" t="s">
        <v>186</v>
      </c>
      <c r="D29" s="148" t="s">
        <v>188</v>
      </c>
      <c r="E29" s="148" t="s">
        <v>196</v>
      </c>
      <c r="F29" s="148" t="s">
        <v>384</v>
      </c>
      <c r="G29" s="159">
        <v>100</v>
      </c>
      <c r="H29" s="149">
        <v>100</v>
      </c>
      <c r="I29" s="149">
        <v>100</v>
      </c>
    </row>
    <row r="30" spans="1:9" ht="110.25" x14ac:dyDescent="0.25">
      <c r="A30" s="147" t="s">
        <v>440</v>
      </c>
      <c r="B30" s="148" t="s">
        <v>67</v>
      </c>
      <c r="C30" s="148" t="s">
        <v>186</v>
      </c>
      <c r="D30" s="148" t="s">
        <v>188</v>
      </c>
      <c r="E30" s="148" t="s">
        <v>196</v>
      </c>
      <c r="F30" s="148" t="s">
        <v>383</v>
      </c>
      <c r="G30" s="159">
        <v>543.6</v>
      </c>
      <c r="H30" s="149">
        <v>566.54999999999995</v>
      </c>
      <c r="I30" s="149">
        <v>590.41</v>
      </c>
    </row>
    <row r="31" spans="1:9" ht="47.25" x14ac:dyDescent="0.25">
      <c r="A31" s="144" t="s">
        <v>152</v>
      </c>
      <c r="B31" s="145" t="s">
        <v>67</v>
      </c>
      <c r="C31" s="145" t="s">
        <v>186</v>
      </c>
      <c r="D31" s="145" t="s">
        <v>188</v>
      </c>
      <c r="E31" s="145" t="s">
        <v>197</v>
      </c>
      <c r="F31" s="145" t="s">
        <v>400</v>
      </c>
      <c r="G31" s="158">
        <f>SUM(G32:G33)</f>
        <v>1953</v>
      </c>
      <c r="H31" s="146">
        <f t="shared" ref="H31:I31" si="6">SUM(H32:H33)</f>
        <v>2036.54</v>
      </c>
      <c r="I31" s="146">
        <f t="shared" si="6"/>
        <v>2118</v>
      </c>
    </row>
    <row r="32" spans="1:9" ht="78.75" x14ac:dyDescent="0.25">
      <c r="A32" s="147" t="s">
        <v>441</v>
      </c>
      <c r="B32" s="148" t="s">
        <v>67</v>
      </c>
      <c r="C32" s="148" t="s">
        <v>186</v>
      </c>
      <c r="D32" s="148" t="s">
        <v>188</v>
      </c>
      <c r="E32" s="148" t="s">
        <v>197</v>
      </c>
      <c r="F32" s="148" t="s">
        <v>382</v>
      </c>
      <c r="G32" s="159">
        <v>1500</v>
      </c>
      <c r="H32" s="149">
        <v>1564.16</v>
      </c>
      <c r="I32" s="149">
        <v>1626.73</v>
      </c>
    </row>
    <row r="33" spans="1:9" ht="126" x14ac:dyDescent="0.25">
      <c r="A33" s="147" t="s">
        <v>442</v>
      </c>
      <c r="B33" s="148" t="s">
        <v>67</v>
      </c>
      <c r="C33" s="148" t="s">
        <v>186</v>
      </c>
      <c r="D33" s="148" t="s">
        <v>188</v>
      </c>
      <c r="E33" s="148" t="s">
        <v>197</v>
      </c>
      <c r="F33" s="148" t="s">
        <v>383</v>
      </c>
      <c r="G33" s="159">
        <v>453</v>
      </c>
      <c r="H33" s="149">
        <v>472.38</v>
      </c>
      <c r="I33" s="149">
        <v>491.27</v>
      </c>
    </row>
    <row r="34" spans="1:9" ht="78.75" x14ac:dyDescent="0.25">
      <c r="A34" s="140" t="s">
        <v>201</v>
      </c>
      <c r="B34" s="141" t="s">
        <v>67</v>
      </c>
      <c r="C34" s="141" t="s">
        <v>186</v>
      </c>
      <c r="D34" s="141" t="s">
        <v>202</v>
      </c>
      <c r="E34" s="141" t="s">
        <v>368</v>
      </c>
      <c r="F34" s="141" t="s">
        <v>400</v>
      </c>
      <c r="G34" s="142">
        <f>G35+G37+G39</f>
        <v>574.79999999999995</v>
      </c>
      <c r="H34" s="143">
        <f t="shared" ref="H34:I34" si="7">H35+H37+H39</f>
        <v>0</v>
      </c>
      <c r="I34" s="143">
        <f t="shared" si="7"/>
        <v>0</v>
      </c>
    </row>
    <row r="35" spans="1:9" ht="63" x14ac:dyDescent="0.25">
      <c r="A35" s="144" t="s">
        <v>203</v>
      </c>
      <c r="B35" s="145" t="s">
        <v>67</v>
      </c>
      <c r="C35" s="145" t="s">
        <v>186</v>
      </c>
      <c r="D35" s="145" t="s">
        <v>202</v>
      </c>
      <c r="E35" s="145" t="s">
        <v>204</v>
      </c>
      <c r="F35" s="145" t="s">
        <v>400</v>
      </c>
      <c r="G35" s="158">
        <f>G36</f>
        <v>167</v>
      </c>
      <c r="H35" s="146">
        <f t="shared" ref="H35:I35" si="8">H36</f>
        <v>0</v>
      </c>
      <c r="I35" s="146">
        <f t="shared" si="8"/>
        <v>0</v>
      </c>
    </row>
    <row r="36" spans="1:9" ht="78.75" x14ac:dyDescent="0.25">
      <c r="A36" s="147" t="s">
        <v>443</v>
      </c>
      <c r="B36" s="148" t="s">
        <v>67</v>
      </c>
      <c r="C36" s="148" t="s">
        <v>186</v>
      </c>
      <c r="D36" s="148" t="s">
        <v>202</v>
      </c>
      <c r="E36" s="148" t="s">
        <v>204</v>
      </c>
      <c r="F36" s="148" t="s">
        <v>388</v>
      </c>
      <c r="G36" s="159">
        <v>167</v>
      </c>
      <c r="H36" s="149"/>
      <c r="I36" s="149"/>
    </row>
    <row r="37" spans="1:9" ht="63" x14ac:dyDescent="0.25">
      <c r="A37" s="144" t="s">
        <v>205</v>
      </c>
      <c r="B37" s="145" t="s">
        <v>67</v>
      </c>
      <c r="C37" s="145" t="s">
        <v>186</v>
      </c>
      <c r="D37" s="145" t="s">
        <v>202</v>
      </c>
      <c r="E37" s="145" t="s">
        <v>206</v>
      </c>
      <c r="F37" s="145" t="s">
        <v>400</v>
      </c>
      <c r="G37" s="158">
        <f>G38</f>
        <v>127.4</v>
      </c>
      <c r="H37" s="146">
        <f t="shared" ref="H37:I37" si="9">H38</f>
        <v>0</v>
      </c>
      <c r="I37" s="146">
        <f t="shared" si="9"/>
        <v>0</v>
      </c>
    </row>
    <row r="38" spans="1:9" ht="78.75" x14ac:dyDescent="0.25">
      <c r="A38" s="147" t="s">
        <v>444</v>
      </c>
      <c r="B38" s="148" t="s">
        <v>67</v>
      </c>
      <c r="C38" s="148" t="s">
        <v>186</v>
      </c>
      <c r="D38" s="148" t="s">
        <v>202</v>
      </c>
      <c r="E38" s="148" t="s">
        <v>206</v>
      </c>
      <c r="F38" s="148" t="s">
        <v>388</v>
      </c>
      <c r="G38" s="159">
        <v>127.4</v>
      </c>
      <c r="H38" s="149"/>
      <c r="I38" s="149"/>
    </row>
    <row r="39" spans="1:9" ht="94.5" x14ac:dyDescent="0.25">
      <c r="A39" s="144" t="s">
        <v>157</v>
      </c>
      <c r="B39" s="145" t="s">
        <v>67</v>
      </c>
      <c r="C39" s="145" t="s">
        <v>186</v>
      </c>
      <c r="D39" s="145" t="s">
        <v>202</v>
      </c>
      <c r="E39" s="145" t="s">
        <v>207</v>
      </c>
      <c r="F39" s="145" t="s">
        <v>400</v>
      </c>
      <c r="G39" s="158">
        <f>G40</f>
        <v>280.39999999999998</v>
      </c>
      <c r="H39" s="146">
        <f t="shared" ref="H39:I39" si="10">H40</f>
        <v>0</v>
      </c>
      <c r="I39" s="146">
        <f t="shared" si="10"/>
        <v>0</v>
      </c>
    </row>
    <row r="40" spans="1:9" ht="110.25" x14ac:dyDescent="0.25">
      <c r="A40" s="147" t="s">
        <v>445</v>
      </c>
      <c r="B40" s="148" t="s">
        <v>67</v>
      </c>
      <c r="C40" s="148" t="s">
        <v>186</v>
      </c>
      <c r="D40" s="148" t="s">
        <v>202</v>
      </c>
      <c r="E40" s="148" t="s">
        <v>207</v>
      </c>
      <c r="F40" s="148" t="s">
        <v>388</v>
      </c>
      <c r="G40" s="159">
        <v>280.39999999999998</v>
      </c>
      <c r="H40" s="149"/>
      <c r="I40" s="149"/>
    </row>
    <row r="41" spans="1:9" ht="31.5" x14ac:dyDescent="0.25">
      <c r="A41" s="140" t="s">
        <v>294</v>
      </c>
      <c r="B41" s="141" t="s">
        <v>67</v>
      </c>
      <c r="C41" s="141" t="s">
        <v>186</v>
      </c>
      <c r="D41" s="141" t="s">
        <v>253</v>
      </c>
      <c r="E41" s="141" t="s">
        <v>368</v>
      </c>
      <c r="F41" s="141" t="s">
        <v>400</v>
      </c>
      <c r="G41" s="142">
        <f>G42</f>
        <v>1303.22</v>
      </c>
      <c r="H41" s="143">
        <f t="shared" ref="H41:I41" si="11">H42</f>
        <v>0</v>
      </c>
      <c r="I41" s="143">
        <f t="shared" si="11"/>
        <v>0</v>
      </c>
    </row>
    <row r="42" spans="1:9" ht="31.5" x14ac:dyDescent="0.25">
      <c r="A42" s="144" t="s">
        <v>369</v>
      </c>
      <c r="B42" s="145" t="s">
        <v>67</v>
      </c>
      <c r="C42" s="145" t="s">
        <v>186</v>
      </c>
      <c r="D42" s="145" t="s">
        <v>253</v>
      </c>
      <c r="E42" s="145" t="s">
        <v>352</v>
      </c>
      <c r="F42" s="145" t="s">
        <v>400</v>
      </c>
      <c r="G42" s="158">
        <f>G43+G44</f>
        <v>1303.22</v>
      </c>
      <c r="H42" s="146">
        <f t="shared" ref="H42:I42" si="12">H43+H44</f>
        <v>0</v>
      </c>
      <c r="I42" s="146">
        <f t="shared" si="12"/>
        <v>0</v>
      </c>
    </row>
    <row r="43" spans="1:9" ht="47.25" x14ac:dyDescent="0.25">
      <c r="A43" s="147" t="s">
        <v>446</v>
      </c>
      <c r="B43" s="148" t="s">
        <v>67</v>
      </c>
      <c r="C43" s="148" t="s">
        <v>186</v>
      </c>
      <c r="D43" s="148" t="s">
        <v>253</v>
      </c>
      <c r="E43" s="148" t="s">
        <v>352</v>
      </c>
      <c r="F43" s="148" t="s">
        <v>377</v>
      </c>
      <c r="G43" s="159">
        <v>54.95</v>
      </c>
      <c r="H43" s="149">
        <v>0</v>
      </c>
      <c r="I43" s="149">
        <v>0</v>
      </c>
    </row>
    <row r="44" spans="1:9" ht="31.5" x14ac:dyDescent="0.25">
      <c r="A44" s="147" t="s">
        <v>447</v>
      </c>
      <c r="B44" s="148" t="s">
        <v>67</v>
      </c>
      <c r="C44" s="148" t="s">
        <v>186</v>
      </c>
      <c r="D44" s="148" t="s">
        <v>253</v>
      </c>
      <c r="E44" s="148" t="s">
        <v>352</v>
      </c>
      <c r="F44" s="148" t="s">
        <v>386</v>
      </c>
      <c r="G44" s="159">
        <v>1248.27</v>
      </c>
      <c r="H44" s="149">
        <v>0</v>
      </c>
      <c r="I44" s="149">
        <v>0</v>
      </c>
    </row>
    <row r="45" spans="1:9" ht="15.75" x14ac:dyDescent="0.25">
      <c r="A45" s="140" t="s">
        <v>73</v>
      </c>
      <c r="B45" s="141" t="s">
        <v>67</v>
      </c>
      <c r="C45" s="141" t="s">
        <v>186</v>
      </c>
      <c r="D45" s="141" t="s">
        <v>208</v>
      </c>
      <c r="E45" s="141" t="s">
        <v>368</v>
      </c>
      <c r="F45" s="141" t="s">
        <v>400</v>
      </c>
      <c r="G45" s="142">
        <f>G46</f>
        <v>1000</v>
      </c>
      <c r="H45" s="143">
        <f t="shared" ref="H45:I45" si="13">H46</f>
        <v>1000</v>
      </c>
      <c r="I45" s="143">
        <f t="shared" si="13"/>
        <v>1000</v>
      </c>
    </row>
    <row r="46" spans="1:9" ht="31.5" x14ac:dyDescent="0.25">
      <c r="A46" s="144" t="s">
        <v>158</v>
      </c>
      <c r="B46" s="145" t="s">
        <v>67</v>
      </c>
      <c r="C46" s="145" t="s">
        <v>186</v>
      </c>
      <c r="D46" s="145" t="s">
        <v>208</v>
      </c>
      <c r="E46" s="145" t="s">
        <v>210</v>
      </c>
      <c r="F46" s="145" t="s">
        <v>400</v>
      </c>
      <c r="G46" s="158">
        <f>G47</f>
        <v>1000</v>
      </c>
      <c r="H46" s="146">
        <v>1000</v>
      </c>
      <c r="I46" s="146">
        <v>1000</v>
      </c>
    </row>
    <row r="47" spans="1:9" ht="31.5" x14ac:dyDescent="0.25">
      <c r="A47" s="147" t="s">
        <v>448</v>
      </c>
      <c r="B47" s="148" t="s">
        <v>67</v>
      </c>
      <c r="C47" s="148" t="s">
        <v>186</v>
      </c>
      <c r="D47" s="148" t="s">
        <v>208</v>
      </c>
      <c r="E47" s="148" t="s">
        <v>210</v>
      </c>
      <c r="F47" s="148" t="s">
        <v>395</v>
      </c>
      <c r="G47" s="159">
        <v>1000</v>
      </c>
      <c r="H47" s="149">
        <v>1000</v>
      </c>
      <c r="I47" s="149">
        <v>1000</v>
      </c>
    </row>
    <row r="48" spans="1:9" ht="15.75" x14ac:dyDescent="0.25">
      <c r="A48" s="140" t="s">
        <v>76</v>
      </c>
      <c r="B48" s="141" t="s">
        <v>67</v>
      </c>
      <c r="C48" s="141" t="s">
        <v>186</v>
      </c>
      <c r="D48" s="141" t="s">
        <v>211</v>
      </c>
      <c r="E48" s="141" t="s">
        <v>368</v>
      </c>
      <c r="F48" s="141" t="s">
        <v>400</v>
      </c>
      <c r="G48" s="142">
        <f>G49+G51+G53</f>
        <v>604</v>
      </c>
      <c r="H48" s="143">
        <f t="shared" ref="H48:I48" si="14">H49+H51+H53</f>
        <v>500</v>
      </c>
      <c r="I48" s="143">
        <f t="shared" si="14"/>
        <v>550</v>
      </c>
    </row>
    <row r="49" spans="1:9" ht="31.5" x14ac:dyDescent="0.25">
      <c r="A49" s="144" t="s">
        <v>153</v>
      </c>
      <c r="B49" s="145" t="s">
        <v>67</v>
      </c>
      <c r="C49" s="145" t="s">
        <v>186</v>
      </c>
      <c r="D49" s="145" t="s">
        <v>211</v>
      </c>
      <c r="E49" s="145" t="s">
        <v>191</v>
      </c>
      <c r="F49" s="145" t="s">
        <v>400</v>
      </c>
      <c r="G49" s="158">
        <f>G50</f>
        <v>50</v>
      </c>
      <c r="H49" s="146">
        <f t="shared" ref="H49:I49" si="15">H50</f>
        <v>50</v>
      </c>
      <c r="I49" s="146">
        <f t="shared" si="15"/>
        <v>50</v>
      </c>
    </row>
    <row r="50" spans="1:9" ht="47.25" x14ac:dyDescent="0.25">
      <c r="A50" s="147" t="s">
        <v>449</v>
      </c>
      <c r="B50" s="148" t="s">
        <v>67</v>
      </c>
      <c r="C50" s="148" t="s">
        <v>186</v>
      </c>
      <c r="D50" s="148" t="s">
        <v>211</v>
      </c>
      <c r="E50" s="148" t="s">
        <v>191</v>
      </c>
      <c r="F50" s="148" t="s">
        <v>380</v>
      </c>
      <c r="G50" s="159">
        <v>50</v>
      </c>
      <c r="H50" s="149">
        <v>50</v>
      </c>
      <c r="I50" s="149">
        <v>50</v>
      </c>
    </row>
    <row r="51" spans="1:9" ht="31.5" x14ac:dyDescent="0.25">
      <c r="A51" s="144" t="s">
        <v>179</v>
      </c>
      <c r="B51" s="145" t="s">
        <v>67</v>
      </c>
      <c r="C51" s="145" t="s">
        <v>186</v>
      </c>
      <c r="D51" s="145" t="s">
        <v>211</v>
      </c>
      <c r="E51" s="145" t="s">
        <v>212</v>
      </c>
      <c r="F51" s="145" t="s">
        <v>400</v>
      </c>
      <c r="G51" s="158">
        <f>G52</f>
        <v>254</v>
      </c>
      <c r="H51" s="146">
        <f t="shared" ref="H51:I51" si="16">H52</f>
        <v>150</v>
      </c>
      <c r="I51" s="146">
        <f t="shared" si="16"/>
        <v>200</v>
      </c>
    </row>
    <row r="52" spans="1:9" ht="47.25" x14ac:dyDescent="0.25">
      <c r="A52" s="147" t="s">
        <v>450</v>
      </c>
      <c r="B52" s="148" t="s">
        <v>67</v>
      </c>
      <c r="C52" s="148" t="s">
        <v>186</v>
      </c>
      <c r="D52" s="148" t="s">
        <v>211</v>
      </c>
      <c r="E52" s="148" t="s">
        <v>212</v>
      </c>
      <c r="F52" s="148" t="s">
        <v>377</v>
      </c>
      <c r="G52" s="159">
        <v>254</v>
      </c>
      <c r="H52" s="149">
        <v>150</v>
      </c>
      <c r="I52" s="149">
        <v>200</v>
      </c>
    </row>
    <row r="53" spans="1:9" ht="94.5" x14ac:dyDescent="0.25">
      <c r="A53" s="144" t="s">
        <v>213</v>
      </c>
      <c r="B53" s="145" t="s">
        <v>67</v>
      </c>
      <c r="C53" s="145" t="s">
        <v>186</v>
      </c>
      <c r="D53" s="145" t="s">
        <v>211</v>
      </c>
      <c r="E53" s="145" t="s">
        <v>214</v>
      </c>
      <c r="F53" s="145" t="s">
        <v>400</v>
      </c>
      <c r="G53" s="158">
        <f>G54</f>
        <v>300</v>
      </c>
      <c r="H53" s="146">
        <f t="shared" ref="H53:I53" si="17">H54</f>
        <v>300</v>
      </c>
      <c r="I53" s="146">
        <f t="shared" si="17"/>
        <v>300</v>
      </c>
    </row>
    <row r="54" spans="1:9" ht="94.5" x14ac:dyDescent="0.25">
      <c r="A54" s="147" t="s">
        <v>451</v>
      </c>
      <c r="B54" s="148" t="s">
        <v>67</v>
      </c>
      <c r="C54" s="148" t="s">
        <v>186</v>
      </c>
      <c r="D54" s="148" t="s">
        <v>211</v>
      </c>
      <c r="E54" s="148" t="s">
        <v>214</v>
      </c>
      <c r="F54" s="148" t="s">
        <v>377</v>
      </c>
      <c r="G54" s="159">
        <v>300</v>
      </c>
      <c r="H54" s="149">
        <v>300</v>
      </c>
      <c r="I54" s="149">
        <v>300</v>
      </c>
    </row>
    <row r="55" spans="1:9" ht="15.75" x14ac:dyDescent="0.25">
      <c r="A55" s="140" t="s">
        <v>78</v>
      </c>
      <c r="B55" s="141" t="s">
        <v>67</v>
      </c>
      <c r="C55" s="141" t="s">
        <v>215</v>
      </c>
      <c r="D55" s="141" t="s">
        <v>187</v>
      </c>
      <c r="E55" s="141" t="s">
        <v>368</v>
      </c>
      <c r="F55" s="141" t="s">
        <v>400</v>
      </c>
      <c r="G55" s="142">
        <f>G56</f>
        <v>346.4</v>
      </c>
      <c r="H55" s="143">
        <f t="shared" ref="H55:I55" si="18">H56</f>
        <v>380.3</v>
      </c>
      <c r="I55" s="143">
        <f t="shared" si="18"/>
        <v>414.79999999999995</v>
      </c>
    </row>
    <row r="56" spans="1:9" ht="31.5" x14ac:dyDescent="0.25">
      <c r="A56" s="140" t="s">
        <v>80</v>
      </c>
      <c r="B56" s="141" t="s">
        <v>67</v>
      </c>
      <c r="C56" s="141" t="s">
        <v>215</v>
      </c>
      <c r="D56" s="141" t="s">
        <v>216</v>
      </c>
      <c r="E56" s="141" t="s">
        <v>368</v>
      </c>
      <c r="F56" s="141" t="s">
        <v>400</v>
      </c>
      <c r="G56" s="142">
        <f>G57</f>
        <v>346.4</v>
      </c>
      <c r="H56" s="143">
        <f t="shared" ref="H56:I56" si="19">H57</f>
        <v>380.3</v>
      </c>
      <c r="I56" s="143">
        <f t="shared" si="19"/>
        <v>414.79999999999995</v>
      </c>
    </row>
    <row r="57" spans="1:9" ht="47.25" x14ac:dyDescent="0.25">
      <c r="A57" s="144" t="s">
        <v>159</v>
      </c>
      <c r="B57" s="145" t="s">
        <v>67</v>
      </c>
      <c r="C57" s="145" t="s">
        <v>215</v>
      </c>
      <c r="D57" s="145" t="s">
        <v>216</v>
      </c>
      <c r="E57" s="145" t="s">
        <v>217</v>
      </c>
      <c r="F57" s="145" t="s">
        <v>400</v>
      </c>
      <c r="G57" s="158">
        <f>G58+G59</f>
        <v>346.4</v>
      </c>
      <c r="H57" s="146">
        <f t="shared" ref="H57:I57" si="20">H58+H59</f>
        <v>380.3</v>
      </c>
      <c r="I57" s="146">
        <f t="shared" si="20"/>
        <v>414.79999999999995</v>
      </c>
    </row>
    <row r="58" spans="1:9" ht="78.75" x14ac:dyDescent="0.25">
      <c r="A58" s="147" t="s">
        <v>452</v>
      </c>
      <c r="B58" s="148" t="s">
        <v>67</v>
      </c>
      <c r="C58" s="148" t="s">
        <v>215</v>
      </c>
      <c r="D58" s="148" t="s">
        <v>216</v>
      </c>
      <c r="E58" s="148" t="s">
        <v>217</v>
      </c>
      <c r="F58" s="148" t="s">
        <v>382</v>
      </c>
      <c r="G58" s="159">
        <v>266.05</v>
      </c>
      <c r="H58" s="149">
        <v>289.26</v>
      </c>
      <c r="I58" s="149">
        <v>318.58999999999997</v>
      </c>
    </row>
    <row r="59" spans="1:9" ht="126" x14ac:dyDescent="0.25">
      <c r="A59" s="147" t="s">
        <v>453</v>
      </c>
      <c r="B59" s="148" t="s">
        <v>67</v>
      </c>
      <c r="C59" s="148" t="s">
        <v>215</v>
      </c>
      <c r="D59" s="148" t="s">
        <v>216</v>
      </c>
      <c r="E59" s="148" t="s">
        <v>217</v>
      </c>
      <c r="F59" s="148" t="s">
        <v>383</v>
      </c>
      <c r="G59" s="159">
        <v>80.349999999999994</v>
      </c>
      <c r="H59" s="149">
        <v>91.04</v>
      </c>
      <c r="I59" s="149">
        <v>96.21</v>
      </c>
    </row>
    <row r="60" spans="1:9" ht="47.25" x14ac:dyDescent="0.25">
      <c r="A60" s="140" t="s">
        <v>218</v>
      </c>
      <c r="B60" s="141" t="s">
        <v>67</v>
      </c>
      <c r="C60" s="141" t="s">
        <v>216</v>
      </c>
      <c r="D60" s="141" t="s">
        <v>187</v>
      </c>
      <c r="E60" s="141" t="s">
        <v>368</v>
      </c>
      <c r="F60" s="141" t="s">
        <v>400</v>
      </c>
      <c r="G60" s="142">
        <f>G61</f>
        <v>500</v>
      </c>
      <c r="H60" s="143">
        <f t="shared" ref="H60:I60" si="21">H61</f>
        <v>700</v>
      </c>
      <c r="I60" s="143">
        <f t="shared" si="21"/>
        <v>900</v>
      </c>
    </row>
    <row r="61" spans="1:9" ht="47.25" x14ac:dyDescent="0.25">
      <c r="A61" s="140" t="s">
        <v>219</v>
      </c>
      <c r="B61" s="141" t="s">
        <v>67</v>
      </c>
      <c r="C61" s="141" t="s">
        <v>216</v>
      </c>
      <c r="D61" s="141" t="s">
        <v>220</v>
      </c>
      <c r="E61" s="141" t="s">
        <v>368</v>
      </c>
      <c r="F61" s="141" t="s">
        <v>400</v>
      </c>
      <c r="G61" s="142">
        <f>G62</f>
        <v>500</v>
      </c>
      <c r="H61" s="143">
        <f t="shared" ref="H61:I61" si="22">H62</f>
        <v>700</v>
      </c>
      <c r="I61" s="143">
        <f t="shared" si="22"/>
        <v>900</v>
      </c>
    </row>
    <row r="62" spans="1:9" ht="31.5" x14ac:dyDescent="0.25">
      <c r="A62" s="144" t="s">
        <v>223</v>
      </c>
      <c r="B62" s="145" t="s">
        <v>67</v>
      </c>
      <c r="C62" s="145" t="s">
        <v>216</v>
      </c>
      <c r="D62" s="145" t="s">
        <v>220</v>
      </c>
      <c r="E62" s="145" t="s">
        <v>224</v>
      </c>
      <c r="F62" s="145" t="s">
        <v>400</v>
      </c>
      <c r="G62" s="158">
        <f>G63</f>
        <v>500</v>
      </c>
      <c r="H62" s="146">
        <f t="shared" ref="H62:I62" si="23">H63</f>
        <v>700</v>
      </c>
      <c r="I62" s="146">
        <f t="shared" si="23"/>
        <v>900</v>
      </c>
    </row>
    <row r="63" spans="1:9" ht="47.25" x14ac:dyDescent="0.25">
      <c r="A63" s="147" t="s">
        <v>454</v>
      </c>
      <c r="B63" s="148" t="s">
        <v>67</v>
      </c>
      <c r="C63" s="148" t="s">
        <v>216</v>
      </c>
      <c r="D63" s="148" t="s">
        <v>220</v>
      </c>
      <c r="E63" s="148" t="s">
        <v>224</v>
      </c>
      <c r="F63" s="148" t="s">
        <v>377</v>
      </c>
      <c r="G63" s="159">
        <v>500</v>
      </c>
      <c r="H63" s="149">
        <v>700</v>
      </c>
      <c r="I63" s="149">
        <v>900</v>
      </c>
    </row>
    <row r="64" spans="1:9" ht="15.75" x14ac:dyDescent="0.25">
      <c r="A64" s="140" t="s">
        <v>82</v>
      </c>
      <c r="B64" s="141" t="s">
        <v>67</v>
      </c>
      <c r="C64" s="141" t="s">
        <v>188</v>
      </c>
      <c r="D64" s="141" t="s">
        <v>187</v>
      </c>
      <c r="E64" s="141" t="s">
        <v>368</v>
      </c>
      <c r="F64" s="141" t="s">
        <v>400</v>
      </c>
      <c r="G64" s="142">
        <f>G65+G76</f>
        <v>42867.653000000006</v>
      </c>
      <c r="H64" s="142">
        <f t="shared" ref="H64:I64" si="24">H65+H76</f>
        <v>6226</v>
      </c>
      <c r="I64" s="142">
        <f t="shared" si="24"/>
        <v>19799.86</v>
      </c>
    </row>
    <row r="65" spans="1:9" ht="31.5" x14ac:dyDescent="0.25">
      <c r="A65" s="140" t="s">
        <v>84</v>
      </c>
      <c r="B65" s="141" t="s">
        <v>67</v>
      </c>
      <c r="C65" s="141" t="s">
        <v>188</v>
      </c>
      <c r="D65" s="141" t="s">
        <v>225</v>
      </c>
      <c r="E65" s="141" t="s">
        <v>368</v>
      </c>
      <c r="F65" s="141" t="s">
        <v>400</v>
      </c>
      <c r="G65" s="142">
        <f>G66+G68+G70+G72+G74</f>
        <v>40362.653000000006</v>
      </c>
      <c r="H65" s="142">
        <f t="shared" ref="H65:I65" si="25">H66+H68+H70+H72+H74</f>
        <v>5470</v>
      </c>
      <c r="I65" s="142">
        <f t="shared" si="25"/>
        <v>18992.86</v>
      </c>
    </row>
    <row r="66" spans="1:9" ht="31.5" x14ac:dyDescent="0.25">
      <c r="A66" s="144" t="s">
        <v>175</v>
      </c>
      <c r="B66" s="145" t="s">
        <v>67</v>
      </c>
      <c r="C66" s="145" t="s">
        <v>188</v>
      </c>
      <c r="D66" s="145" t="s">
        <v>225</v>
      </c>
      <c r="E66" s="145" t="s">
        <v>227</v>
      </c>
      <c r="F66" s="145" t="s">
        <v>400</v>
      </c>
      <c r="G66" s="158">
        <f>G67</f>
        <v>6365</v>
      </c>
      <c r="H66" s="158">
        <f t="shared" ref="H66:I66" si="26">H67</f>
        <v>2460</v>
      </c>
      <c r="I66" s="158">
        <f t="shared" si="26"/>
        <v>2830</v>
      </c>
    </row>
    <row r="67" spans="1:9" ht="47.25" x14ac:dyDescent="0.25">
      <c r="A67" s="147" t="s">
        <v>455</v>
      </c>
      <c r="B67" s="148" t="s">
        <v>67</v>
      </c>
      <c r="C67" s="148" t="s">
        <v>188</v>
      </c>
      <c r="D67" s="148" t="s">
        <v>225</v>
      </c>
      <c r="E67" s="148" t="s">
        <v>227</v>
      </c>
      <c r="F67" s="148" t="s">
        <v>377</v>
      </c>
      <c r="G67" s="159">
        <v>6365</v>
      </c>
      <c r="H67" s="149">
        <v>2460</v>
      </c>
      <c r="I67" s="149">
        <v>2830</v>
      </c>
    </row>
    <row r="68" spans="1:9" ht="31.5" x14ac:dyDescent="0.25">
      <c r="A68" s="144" t="s">
        <v>176</v>
      </c>
      <c r="B68" s="145" t="s">
        <v>67</v>
      </c>
      <c r="C68" s="145" t="s">
        <v>188</v>
      </c>
      <c r="D68" s="145" t="s">
        <v>225</v>
      </c>
      <c r="E68" s="145" t="s">
        <v>228</v>
      </c>
      <c r="F68" s="145" t="s">
        <v>400</v>
      </c>
      <c r="G68" s="158">
        <f>G69</f>
        <v>20698.736000000001</v>
      </c>
      <c r="H68" s="158">
        <f t="shared" ref="H68:I68" si="27">H69</f>
        <v>3000</v>
      </c>
      <c r="I68" s="158">
        <f t="shared" si="27"/>
        <v>3000</v>
      </c>
    </row>
    <row r="69" spans="1:9" ht="47.25" x14ac:dyDescent="0.25">
      <c r="A69" s="147" t="s">
        <v>456</v>
      </c>
      <c r="B69" s="148" t="s">
        <v>67</v>
      </c>
      <c r="C69" s="148" t="s">
        <v>188</v>
      </c>
      <c r="D69" s="148" t="s">
        <v>225</v>
      </c>
      <c r="E69" s="148" t="s">
        <v>228</v>
      </c>
      <c r="F69" s="148" t="s">
        <v>377</v>
      </c>
      <c r="G69" s="159">
        <v>20698.736000000001</v>
      </c>
      <c r="H69" s="149">
        <v>3000</v>
      </c>
      <c r="I69" s="149">
        <v>3000</v>
      </c>
    </row>
    <row r="70" spans="1:9" ht="141.75" x14ac:dyDescent="0.25">
      <c r="A70" s="150" t="s">
        <v>229</v>
      </c>
      <c r="B70" s="145" t="s">
        <v>67</v>
      </c>
      <c r="C70" s="145" t="s">
        <v>188</v>
      </c>
      <c r="D70" s="145" t="s">
        <v>225</v>
      </c>
      <c r="E70" s="145" t="s">
        <v>230</v>
      </c>
      <c r="F70" s="145" t="s">
        <v>400</v>
      </c>
      <c r="G70" s="158">
        <f>G71</f>
        <v>1915.99</v>
      </c>
      <c r="H70" s="158">
        <f t="shared" ref="H70:I70" si="28">H71</f>
        <v>0</v>
      </c>
      <c r="I70" s="158">
        <f t="shared" si="28"/>
        <v>0</v>
      </c>
    </row>
    <row r="71" spans="1:9" ht="157.5" x14ac:dyDescent="0.25">
      <c r="A71" s="151" t="s">
        <v>457</v>
      </c>
      <c r="B71" s="148" t="s">
        <v>67</v>
      </c>
      <c r="C71" s="148" t="s">
        <v>188</v>
      </c>
      <c r="D71" s="148" t="s">
        <v>225</v>
      </c>
      <c r="E71" s="148" t="s">
        <v>230</v>
      </c>
      <c r="F71" s="148" t="s">
        <v>377</v>
      </c>
      <c r="G71" s="159">
        <v>1915.99</v>
      </c>
      <c r="H71" s="149">
        <v>0</v>
      </c>
      <c r="I71" s="149">
        <v>0</v>
      </c>
    </row>
    <row r="72" spans="1:9" ht="47.25" x14ac:dyDescent="0.25">
      <c r="A72" s="144" t="s">
        <v>232</v>
      </c>
      <c r="B72" s="145" t="s">
        <v>67</v>
      </c>
      <c r="C72" s="145" t="s">
        <v>188</v>
      </c>
      <c r="D72" s="145" t="s">
        <v>225</v>
      </c>
      <c r="E72" s="145" t="s">
        <v>233</v>
      </c>
      <c r="F72" s="145" t="s">
        <v>400</v>
      </c>
      <c r="G72" s="158">
        <f>G73</f>
        <v>10</v>
      </c>
      <c r="H72" s="158">
        <f t="shared" ref="H72:I72" si="29">H73</f>
        <v>10</v>
      </c>
      <c r="I72" s="158">
        <f t="shared" si="29"/>
        <v>10</v>
      </c>
    </row>
    <row r="73" spans="1:9" ht="63" x14ac:dyDescent="0.25">
      <c r="A73" s="147" t="s">
        <v>458</v>
      </c>
      <c r="B73" s="148" t="s">
        <v>67</v>
      </c>
      <c r="C73" s="148" t="s">
        <v>188</v>
      </c>
      <c r="D73" s="148" t="s">
        <v>225</v>
      </c>
      <c r="E73" s="148" t="s">
        <v>233</v>
      </c>
      <c r="F73" s="148" t="s">
        <v>377</v>
      </c>
      <c r="G73" s="159">
        <v>10</v>
      </c>
      <c r="H73" s="149">
        <v>10</v>
      </c>
      <c r="I73" s="149">
        <v>10</v>
      </c>
    </row>
    <row r="74" spans="1:9" ht="78.75" x14ac:dyDescent="0.25">
      <c r="A74" s="144" t="s">
        <v>289</v>
      </c>
      <c r="B74" s="145" t="s">
        <v>67</v>
      </c>
      <c r="C74" s="145" t="s">
        <v>188</v>
      </c>
      <c r="D74" s="145" t="s">
        <v>225</v>
      </c>
      <c r="E74" s="145" t="s">
        <v>370</v>
      </c>
      <c r="F74" s="145" t="s">
        <v>400</v>
      </c>
      <c r="G74" s="158">
        <f>G75</f>
        <v>11372.927</v>
      </c>
      <c r="H74" s="158">
        <f t="shared" ref="H74:I74" si="30">H75</f>
        <v>0</v>
      </c>
      <c r="I74" s="158">
        <f t="shared" si="30"/>
        <v>13152.86</v>
      </c>
    </row>
    <row r="75" spans="1:9" ht="94.5" x14ac:dyDescent="0.25">
      <c r="A75" s="147" t="s">
        <v>459</v>
      </c>
      <c r="B75" s="148" t="s">
        <v>67</v>
      </c>
      <c r="C75" s="148" t="s">
        <v>188</v>
      </c>
      <c r="D75" s="148" t="s">
        <v>225</v>
      </c>
      <c r="E75" s="148" t="s">
        <v>370</v>
      </c>
      <c r="F75" s="148" t="s">
        <v>377</v>
      </c>
      <c r="G75" s="159">
        <v>11372.927</v>
      </c>
      <c r="H75" s="149">
        <v>0</v>
      </c>
      <c r="I75" s="149">
        <v>13152.86</v>
      </c>
    </row>
    <row r="76" spans="1:9" ht="31.5" x14ac:dyDescent="0.25">
      <c r="A76" s="140" t="s">
        <v>86</v>
      </c>
      <c r="B76" s="141" t="s">
        <v>67</v>
      </c>
      <c r="C76" s="141" t="s">
        <v>188</v>
      </c>
      <c r="D76" s="141" t="s">
        <v>234</v>
      </c>
      <c r="E76" s="141" t="s">
        <v>368</v>
      </c>
      <c r="F76" s="141" t="s">
        <v>400</v>
      </c>
      <c r="G76" s="142">
        <f>G77+G79</f>
        <v>2505</v>
      </c>
      <c r="H76" s="142">
        <f t="shared" ref="H76:I76" si="31">H77+H79</f>
        <v>756</v>
      </c>
      <c r="I76" s="142">
        <f t="shared" si="31"/>
        <v>807</v>
      </c>
    </row>
    <row r="77" spans="1:9" ht="31.5" x14ac:dyDescent="0.25">
      <c r="A77" s="144" t="s">
        <v>236</v>
      </c>
      <c r="B77" s="145" t="s">
        <v>67</v>
      </c>
      <c r="C77" s="145" t="s">
        <v>188</v>
      </c>
      <c r="D77" s="145" t="s">
        <v>234</v>
      </c>
      <c r="E77" s="145" t="s">
        <v>237</v>
      </c>
      <c r="F77" s="145" t="s">
        <v>400</v>
      </c>
      <c r="G77" s="158">
        <f>G78</f>
        <v>5</v>
      </c>
      <c r="H77" s="158">
        <f t="shared" ref="H77:I77" si="32">H78</f>
        <v>6</v>
      </c>
      <c r="I77" s="158">
        <f t="shared" si="32"/>
        <v>7</v>
      </c>
    </row>
    <row r="78" spans="1:9" ht="47.25" x14ac:dyDescent="0.25">
      <c r="A78" s="147" t="s">
        <v>460</v>
      </c>
      <c r="B78" s="148" t="s">
        <v>67</v>
      </c>
      <c r="C78" s="148" t="s">
        <v>188</v>
      </c>
      <c r="D78" s="148" t="s">
        <v>234</v>
      </c>
      <c r="E78" s="148" t="s">
        <v>237</v>
      </c>
      <c r="F78" s="148" t="s">
        <v>377</v>
      </c>
      <c r="G78" s="159">
        <v>5</v>
      </c>
      <c r="H78" s="149">
        <v>6</v>
      </c>
      <c r="I78" s="149">
        <v>7</v>
      </c>
    </row>
    <row r="79" spans="1:9" ht="31.5" x14ac:dyDescent="0.25">
      <c r="A79" s="144" t="s">
        <v>238</v>
      </c>
      <c r="B79" s="145" t="s">
        <v>67</v>
      </c>
      <c r="C79" s="145" t="s">
        <v>188</v>
      </c>
      <c r="D79" s="145" t="s">
        <v>234</v>
      </c>
      <c r="E79" s="145" t="s">
        <v>239</v>
      </c>
      <c r="F79" s="145" t="s">
        <v>400</v>
      </c>
      <c r="G79" s="158">
        <f>G80</f>
        <v>2500</v>
      </c>
      <c r="H79" s="158">
        <f t="shared" ref="H79:I79" si="33">H80</f>
        <v>750</v>
      </c>
      <c r="I79" s="158">
        <f t="shared" si="33"/>
        <v>800</v>
      </c>
    </row>
    <row r="80" spans="1:9" ht="47.25" x14ac:dyDescent="0.25">
      <c r="A80" s="147" t="s">
        <v>461</v>
      </c>
      <c r="B80" s="148" t="s">
        <v>67</v>
      </c>
      <c r="C80" s="148" t="s">
        <v>188</v>
      </c>
      <c r="D80" s="148" t="s">
        <v>234</v>
      </c>
      <c r="E80" s="148" t="s">
        <v>239</v>
      </c>
      <c r="F80" s="148" t="s">
        <v>377</v>
      </c>
      <c r="G80" s="159">
        <v>2500</v>
      </c>
      <c r="H80" s="149">
        <v>750</v>
      </c>
      <c r="I80" s="149">
        <v>800</v>
      </c>
    </row>
    <row r="81" spans="1:9" ht="31.5" x14ac:dyDescent="0.25">
      <c r="A81" s="140" t="s">
        <v>88</v>
      </c>
      <c r="B81" s="141" t="s">
        <v>67</v>
      </c>
      <c r="C81" s="141" t="s">
        <v>240</v>
      </c>
      <c r="D81" s="141" t="s">
        <v>187</v>
      </c>
      <c r="E81" s="141" t="s">
        <v>368</v>
      </c>
      <c r="F81" s="141" t="s">
        <v>400</v>
      </c>
      <c r="G81" s="142">
        <f>G82+G89+G94+G113</f>
        <v>52745.930000000008</v>
      </c>
      <c r="H81" s="142">
        <f t="shared" ref="H81:I81" si="34">H82+H89+H94</f>
        <v>17266.563689999999</v>
      </c>
      <c r="I81" s="142">
        <f t="shared" si="34"/>
        <v>9952.2999999999993</v>
      </c>
    </row>
    <row r="82" spans="1:9" ht="15.75" x14ac:dyDescent="0.25">
      <c r="A82" s="140" t="s">
        <v>90</v>
      </c>
      <c r="B82" s="141" t="s">
        <v>67</v>
      </c>
      <c r="C82" s="141" t="s">
        <v>240</v>
      </c>
      <c r="D82" s="141" t="s">
        <v>186</v>
      </c>
      <c r="E82" s="141" t="s">
        <v>368</v>
      </c>
      <c r="F82" s="141" t="s">
        <v>400</v>
      </c>
      <c r="G82" s="142">
        <f>G83+G85+G87</f>
        <v>2276.0299999999997</v>
      </c>
      <c r="H82" s="142">
        <f t="shared" ref="H82:I82" si="35">H83+H85+H87</f>
        <v>1700</v>
      </c>
      <c r="I82" s="142">
        <f t="shared" si="35"/>
        <v>1900</v>
      </c>
    </row>
    <row r="83" spans="1:9" ht="47.25" x14ac:dyDescent="0.25">
      <c r="A83" s="144" t="s">
        <v>241</v>
      </c>
      <c r="B83" s="145" t="s">
        <v>67</v>
      </c>
      <c r="C83" s="145" t="s">
        <v>240</v>
      </c>
      <c r="D83" s="145" t="s">
        <v>186</v>
      </c>
      <c r="E83" s="145" t="s">
        <v>242</v>
      </c>
      <c r="F83" s="145" t="s">
        <v>400</v>
      </c>
      <c r="G83" s="158">
        <f>G84</f>
        <v>35.03</v>
      </c>
      <c r="H83" s="146"/>
      <c r="I83" s="146"/>
    </row>
    <row r="84" spans="1:9" ht="63" x14ac:dyDescent="0.25">
      <c r="A84" s="147" t="s">
        <v>462</v>
      </c>
      <c r="B84" s="148" t="s">
        <v>67</v>
      </c>
      <c r="C84" s="148" t="s">
        <v>240</v>
      </c>
      <c r="D84" s="148" t="s">
        <v>186</v>
      </c>
      <c r="E84" s="148" t="s">
        <v>242</v>
      </c>
      <c r="F84" s="148" t="s">
        <v>388</v>
      </c>
      <c r="G84" s="159">
        <v>35.03</v>
      </c>
      <c r="H84" s="149"/>
      <c r="I84" s="149"/>
    </row>
    <row r="85" spans="1:9" ht="47.25" x14ac:dyDescent="0.25">
      <c r="A85" s="144" t="s">
        <v>160</v>
      </c>
      <c r="B85" s="145" t="s">
        <v>67</v>
      </c>
      <c r="C85" s="145" t="s">
        <v>240</v>
      </c>
      <c r="D85" s="145" t="s">
        <v>186</v>
      </c>
      <c r="E85" s="145" t="s">
        <v>243</v>
      </c>
      <c r="F85" s="145" t="s">
        <v>400</v>
      </c>
      <c r="G85" s="158">
        <f>G86</f>
        <v>941</v>
      </c>
      <c r="H85" s="146">
        <v>300</v>
      </c>
      <c r="I85" s="146">
        <v>400</v>
      </c>
    </row>
    <row r="86" spans="1:9" ht="78.75" x14ac:dyDescent="0.25">
      <c r="A86" s="147" t="s">
        <v>463</v>
      </c>
      <c r="B86" s="148" t="s">
        <v>67</v>
      </c>
      <c r="C86" s="148" t="s">
        <v>240</v>
      </c>
      <c r="D86" s="148" t="s">
        <v>186</v>
      </c>
      <c r="E86" s="148" t="s">
        <v>243</v>
      </c>
      <c r="F86" s="148" t="s">
        <v>377</v>
      </c>
      <c r="G86" s="159">
        <v>941</v>
      </c>
      <c r="H86" s="149">
        <v>300</v>
      </c>
      <c r="I86" s="149">
        <v>400</v>
      </c>
    </row>
    <row r="87" spans="1:9" ht="63" x14ac:dyDescent="0.25">
      <c r="A87" s="144" t="s">
        <v>244</v>
      </c>
      <c r="B87" s="145" t="s">
        <v>67</v>
      </c>
      <c r="C87" s="145" t="s">
        <v>240</v>
      </c>
      <c r="D87" s="145" t="s">
        <v>186</v>
      </c>
      <c r="E87" s="145" t="s">
        <v>245</v>
      </c>
      <c r="F87" s="145" t="s">
        <v>400</v>
      </c>
      <c r="G87" s="158">
        <f>G88</f>
        <v>1300</v>
      </c>
      <c r="H87" s="146">
        <v>1400</v>
      </c>
      <c r="I87" s="146">
        <v>1500</v>
      </c>
    </row>
    <row r="88" spans="1:9" ht="78.75" x14ac:dyDescent="0.25">
      <c r="A88" s="147" t="s">
        <v>464</v>
      </c>
      <c r="B88" s="148" t="s">
        <v>67</v>
      </c>
      <c r="C88" s="148" t="s">
        <v>240</v>
      </c>
      <c r="D88" s="148" t="s">
        <v>186</v>
      </c>
      <c r="E88" s="148" t="s">
        <v>245</v>
      </c>
      <c r="F88" s="148" t="s">
        <v>377</v>
      </c>
      <c r="G88" s="159">
        <v>1300</v>
      </c>
      <c r="H88" s="149">
        <v>1400</v>
      </c>
      <c r="I88" s="149">
        <v>1500</v>
      </c>
    </row>
    <row r="89" spans="1:9" ht="15.75" x14ac:dyDescent="0.25">
      <c r="A89" s="140" t="s">
        <v>92</v>
      </c>
      <c r="B89" s="141" t="s">
        <v>67</v>
      </c>
      <c r="C89" s="141" t="s">
        <v>240</v>
      </c>
      <c r="D89" s="141" t="s">
        <v>215</v>
      </c>
      <c r="E89" s="141" t="s">
        <v>368</v>
      </c>
      <c r="F89" s="141" t="s">
        <v>400</v>
      </c>
      <c r="G89" s="142">
        <f>G90+G92</f>
        <v>238.22</v>
      </c>
      <c r="H89" s="142">
        <f t="shared" ref="H89:I89" si="36">H90+H92</f>
        <v>100</v>
      </c>
      <c r="I89" s="142">
        <f t="shared" si="36"/>
        <v>100</v>
      </c>
    </row>
    <row r="90" spans="1:9" ht="78.75" x14ac:dyDescent="0.25">
      <c r="A90" s="144" t="s">
        <v>164</v>
      </c>
      <c r="B90" s="145" t="s">
        <v>67</v>
      </c>
      <c r="C90" s="145" t="s">
        <v>240</v>
      </c>
      <c r="D90" s="145" t="s">
        <v>215</v>
      </c>
      <c r="E90" s="145" t="s">
        <v>246</v>
      </c>
      <c r="F90" s="145" t="s">
        <v>400</v>
      </c>
      <c r="G90" s="158">
        <f>G91</f>
        <v>138.22</v>
      </c>
      <c r="H90" s="146"/>
      <c r="I90" s="146"/>
    </row>
    <row r="91" spans="1:9" ht="94.5" x14ac:dyDescent="0.25">
      <c r="A91" s="147" t="s">
        <v>465</v>
      </c>
      <c r="B91" s="148" t="s">
        <v>67</v>
      </c>
      <c r="C91" s="148" t="s">
        <v>240</v>
      </c>
      <c r="D91" s="148" t="s">
        <v>215</v>
      </c>
      <c r="E91" s="148" t="s">
        <v>246</v>
      </c>
      <c r="F91" s="148" t="s">
        <v>388</v>
      </c>
      <c r="G91" s="159">
        <v>138.22</v>
      </c>
      <c r="H91" s="149"/>
      <c r="I91" s="149"/>
    </row>
    <row r="92" spans="1:9" ht="47.25" x14ac:dyDescent="0.25">
      <c r="A92" s="144" t="s">
        <v>160</v>
      </c>
      <c r="B92" s="145" t="s">
        <v>67</v>
      </c>
      <c r="C92" s="145" t="s">
        <v>240</v>
      </c>
      <c r="D92" s="145" t="s">
        <v>215</v>
      </c>
      <c r="E92" s="145" t="s">
        <v>243</v>
      </c>
      <c r="F92" s="145" t="s">
        <v>400</v>
      </c>
      <c r="G92" s="158">
        <f>G93</f>
        <v>100</v>
      </c>
      <c r="H92" s="146">
        <v>100</v>
      </c>
      <c r="I92" s="146">
        <v>100</v>
      </c>
    </row>
    <row r="93" spans="1:9" ht="78.75" x14ac:dyDescent="0.25">
      <c r="A93" s="147" t="s">
        <v>466</v>
      </c>
      <c r="B93" s="148" t="s">
        <v>67</v>
      </c>
      <c r="C93" s="148" t="s">
        <v>240</v>
      </c>
      <c r="D93" s="148" t="s">
        <v>215</v>
      </c>
      <c r="E93" s="148" t="s">
        <v>243</v>
      </c>
      <c r="F93" s="148" t="s">
        <v>378</v>
      </c>
      <c r="G93" s="159">
        <v>100</v>
      </c>
      <c r="H93" s="149">
        <v>100</v>
      </c>
      <c r="I93" s="149">
        <v>100</v>
      </c>
    </row>
    <row r="94" spans="1:9" ht="15.75" x14ac:dyDescent="0.25">
      <c r="A94" s="140" t="s">
        <v>94</v>
      </c>
      <c r="B94" s="141" t="s">
        <v>67</v>
      </c>
      <c r="C94" s="141" t="s">
        <v>240</v>
      </c>
      <c r="D94" s="141" t="s">
        <v>216</v>
      </c>
      <c r="E94" s="141" t="s">
        <v>368</v>
      </c>
      <c r="F94" s="141" t="s">
        <v>400</v>
      </c>
      <c r="G94" s="142">
        <f>G95+G97+G101+G103+G105+G107+G109+G111</f>
        <v>43721.680000000008</v>
      </c>
      <c r="H94" s="142">
        <f t="shared" ref="H94:I94" si="37">H95+H97+H101+H103+H105+H107+H109+H111</f>
        <v>15466.563689999999</v>
      </c>
      <c r="I94" s="142">
        <f t="shared" si="37"/>
        <v>7952.3</v>
      </c>
    </row>
    <row r="95" spans="1:9" ht="31.5" x14ac:dyDescent="0.25">
      <c r="A95" s="144" t="s">
        <v>467</v>
      </c>
      <c r="B95" s="145" t="s">
        <v>67</v>
      </c>
      <c r="C95" s="145" t="s">
        <v>240</v>
      </c>
      <c r="D95" s="145" t="s">
        <v>216</v>
      </c>
      <c r="E95" s="145" t="s">
        <v>468</v>
      </c>
      <c r="F95" s="145" t="s">
        <v>400</v>
      </c>
      <c r="G95" s="158">
        <f>G96</f>
        <v>14472.37</v>
      </c>
      <c r="H95" s="158">
        <f t="shared" ref="H95:I95" si="38">H96</f>
        <v>0</v>
      </c>
      <c r="I95" s="158">
        <f t="shared" si="38"/>
        <v>0</v>
      </c>
    </row>
    <row r="96" spans="1:9" ht="47.25" x14ac:dyDescent="0.25">
      <c r="A96" s="147" t="s">
        <v>469</v>
      </c>
      <c r="B96" s="148" t="s">
        <v>67</v>
      </c>
      <c r="C96" s="148" t="s">
        <v>240</v>
      </c>
      <c r="D96" s="148" t="s">
        <v>216</v>
      </c>
      <c r="E96" s="148" t="s">
        <v>468</v>
      </c>
      <c r="F96" s="148" t="s">
        <v>377</v>
      </c>
      <c r="G96" s="159">
        <v>14472.37</v>
      </c>
      <c r="H96" s="149"/>
      <c r="I96" s="149"/>
    </row>
    <row r="97" spans="1:9" ht="15.75" x14ac:dyDescent="0.25">
      <c r="A97" s="144" t="s">
        <v>247</v>
      </c>
      <c r="B97" s="145" t="s">
        <v>67</v>
      </c>
      <c r="C97" s="145" t="s">
        <v>240</v>
      </c>
      <c r="D97" s="145" t="s">
        <v>216</v>
      </c>
      <c r="E97" s="145" t="s">
        <v>248</v>
      </c>
      <c r="F97" s="145" t="s">
        <v>400</v>
      </c>
      <c r="G97" s="158">
        <f>G98+G99+G100</f>
        <v>5310</v>
      </c>
      <c r="H97" s="158">
        <f t="shared" ref="H97:I97" si="39">H98+H99+H100</f>
        <v>5800</v>
      </c>
      <c r="I97" s="158">
        <f t="shared" si="39"/>
        <v>4000</v>
      </c>
    </row>
    <row r="98" spans="1:9" ht="31.5" x14ac:dyDescent="0.25">
      <c r="A98" s="147" t="s">
        <v>470</v>
      </c>
      <c r="B98" s="148" t="s">
        <v>67</v>
      </c>
      <c r="C98" s="148" t="s">
        <v>240</v>
      </c>
      <c r="D98" s="148" t="s">
        <v>216</v>
      </c>
      <c r="E98" s="148" t="s">
        <v>248</v>
      </c>
      <c r="F98" s="148" t="s">
        <v>377</v>
      </c>
      <c r="G98" s="159">
        <v>1800</v>
      </c>
      <c r="H98" s="149">
        <v>2800</v>
      </c>
      <c r="I98" s="149">
        <v>1000</v>
      </c>
    </row>
    <row r="99" spans="1:9" ht="31.5" x14ac:dyDescent="0.25">
      <c r="A99" s="147" t="s">
        <v>471</v>
      </c>
      <c r="B99" s="148" t="s">
        <v>67</v>
      </c>
      <c r="C99" s="148" t="s">
        <v>240</v>
      </c>
      <c r="D99" s="148" t="s">
        <v>216</v>
      </c>
      <c r="E99" s="148" t="s">
        <v>248</v>
      </c>
      <c r="F99" s="148" t="s">
        <v>378</v>
      </c>
      <c r="G99" s="159">
        <v>3500</v>
      </c>
      <c r="H99" s="149">
        <v>3000</v>
      </c>
      <c r="I99" s="149">
        <v>3000</v>
      </c>
    </row>
    <row r="100" spans="1:9" ht="31.5" x14ac:dyDescent="0.25">
      <c r="A100" s="147" t="s">
        <v>472</v>
      </c>
      <c r="B100" s="148" t="s">
        <v>67</v>
      </c>
      <c r="C100" s="148" t="s">
        <v>240</v>
      </c>
      <c r="D100" s="148" t="s">
        <v>216</v>
      </c>
      <c r="E100" s="148" t="s">
        <v>248</v>
      </c>
      <c r="F100" s="148" t="s">
        <v>381</v>
      </c>
      <c r="G100" s="159">
        <v>10</v>
      </c>
      <c r="H100" s="149"/>
      <c r="I100" s="149"/>
    </row>
    <row r="101" spans="1:9" ht="15.75" x14ac:dyDescent="0.25">
      <c r="A101" s="144" t="s">
        <v>290</v>
      </c>
      <c r="B101" s="145" t="s">
        <v>67</v>
      </c>
      <c r="C101" s="145" t="s">
        <v>240</v>
      </c>
      <c r="D101" s="145" t="s">
        <v>216</v>
      </c>
      <c r="E101" s="145" t="s">
        <v>291</v>
      </c>
      <c r="F101" s="145" t="s">
        <v>400</v>
      </c>
      <c r="G101" s="158">
        <f>G102</f>
        <v>300</v>
      </c>
      <c r="H101" s="158">
        <f>H102</f>
        <v>300</v>
      </c>
      <c r="I101" s="146"/>
    </row>
    <row r="102" spans="1:9" ht="47.25" x14ac:dyDescent="0.25">
      <c r="A102" s="147" t="s">
        <v>473</v>
      </c>
      <c r="B102" s="148" t="s">
        <v>67</v>
      </c>
      <c r="C102" s="148" t="s">
        <v>240</v>
      </c>
      <c r="D102" s="148" t="s">
        <v>216</v>
      </c>
      <c r="E102" s="148" t="s">
        <v>291</v>
      </c>
      <c r="F102" s="148" t="s">
        <v>377</v>
      </c>
      <c r="G102" s="159">
        <v>300</v>
      </c>
      <c r="H102" s="149">
        <v>300</v>
      </c>
      <c r="I102" s="149"/>
    </row>
    <row r="103" spans="1:9" ht="15.75" x14ac:dyDescent="0.25">
      <c r="A103" s="144" t="s">
        <v>249</v>
      </c>
      <c r="B103" s="145" t="s">
        <v>67</v>
      </c>
      <c r="C103" s="145" t="s">
        <v>240</v>
      </c>
      <c r="D103" s="145" t="s">
        <v>216</v>
      </c>
      <c r="E103" s="145" t="s">
        <v>250</v>
      </c>
      <c r="F103" s="145" t="s">
        <v>400</v>
      </c>
      <c r="G103" s="158">
        <f>G104</f>
        <v>8115.8899999999994</v>
      </c>
      <c r="H103" s="158">
        <f t="shared" ref="H103:I103" si="40">H104</f>
        <v>8756.6036899999999</v>
      </c>
      <c r="I103" s="158">
        <f t="shared" si="40"/>
        <v>3592.05</v>
      </c>
    </row>
    <row r="104" spans="1:9" ht="47.25" x14ac:dyDescent="0.25">
      <c r="A104" s="147" t="s">
        <v>474</v>
      </c>
      <c r="B104" s="148" t="s">
        <v>67</v>
      </c>
      <c r="C104" s="148" t="s">
        <v>240</v>
      </c>
      <c r="D104" s="148" t="s">
        <v>216</v>
      </c>
      <c r="E104" s="148" t="s">
        <v>250</v>
      </c>
      <c r="F104" s="148" t="s">
        <v>377</v>
      </c>
      <c r="G104" s="159">
        <f>6411.19+654.7+1000+50</f>
        <v>8115.8899999999994</v>
      </c>
      <c r="H104" s="149">
        <v>8756.6036899999999</v>
      </c>
      <c r="I104" s="149">
        <v>3592.05</v>
      </c>
    </row>
    <row r="105" spans="1:9" ht="31.5" x14ac:dyDescent="0.25">
      <c r="A105" s="144" t="s">
        <v>173</v>
      </c>
      <c r="B105" s="145" t="s">
        <v>67</v>
      </c>
      <c r="C105" s="145" t="s">
        <v>240</v>
      </c>
      <c r="D105" s="145" t="s">
        <v>216</v>
      </c>
      <c r="E105" s="145" t="s">
        <v>172</v>
      </c>
      <c r="F105" s="145" t="s">
        <v>400</v>
      </c>
      <c r="G105" s="158">
        <f>G106</f>
        <v>0</v>
      </c>
      <c r="H105" s="158">
        <f t="shared" ref="H105:I105" si="41">H106</f>
        <v>200</v>
      </c>
      <c r="I105" s="158">
        <f t="shared" si="41"/>
        <v>200</v>
      </c>
    </row>
    <row r="106" spans="1:9" ht="47.25" x14ac:dyDescent="0.25">
      <c r="A106" s="147" t="s">
        <v>475</v>
      </c>
      <c r="B106" s="148" t="s">
        <v>67</v>
      </c>
      <c r="C106" s="148" t="s">
        <v>240</v>
      </c>
      <c r="D106" s="148" t="s">
        <v>216</v>
      </c>
      <c r="E106" s="148" t="s">
        <v>172</v>
      </c>
      <c r="F106" s="148" t="s">
        <v>377</v>
      </c>
      <c r="G106" s="159"/>
      <c r="H106" s="149">
        <v>200</v>
      </c>
      <c r="I106" s="149">
        <v>200</v>
      </c>
    </row>
    <row r="107" spans="1:9" ht="126" x14ac:dyDescent="0.25">
      <c r="A107" s="150" t="s">
        <v>251</v>
      </c>
      <c r="B107" s="145" t="s">
        <v>67</v>
      </c>
      <c r="C107" s="145" t="s">
        <v>240</v>
      </c>
      <c r="D107" s="145" t="s">
        <v>216</v>
      </c>
      <c r="E107" s="145" t="s">
        <v>252</v>
      </c>
      <c r="F107" s="145" t="s">
        <v>400</v>
      </c>
      <c r="G107" s="158">
        <f>G108</f>
        <v>2499.48</v>
      </c>
      <c r="H107" s="158">
        <f t="shared" ref="H107:I107" si="42">H108</f>
        <v>0</v>
      </c>
      <c r="I107" s="158">
        <f t="shared" si="42"/>
        <v>0</v>
      </c>
    </row>
    <row r="108" spans="1:9" ht="157.5" x14ac:dyDescent="0.25">
      <c r="A108" s="151" t="s">
        <v>476</v>
      </c>
      <c r="B108" s="148" t="s">
        <v>67</v>
      </c>
      <c r="C108" s="148" t="s">
        <v>240</v>
      </c>
      <c r="D108" s="148" t="s">
        <v>216</v>
      </c>
      <c r="E108" s="148" t="s">
        <v>252</v>
      </c>
      <c r="F108" s="148" t="s">
        <v>377</v>
      </c>
      <c r="G108" s="159">
        <v>2499.48</v>
      </c>
      <c r="H108" s="149">
        <v>0</v>
      </c>
      <c r="I108" s="149">
        <v>0</v>
      </c>
    </row>
    <row r="109" spans="1:9" ht="63" x14ac:dyDescent="0.25">
      <c r="A109" s="144" t="s">
        <v>178</v>
      </c>
      <c r="B109" s="145" t="s">
        <v>67</v>
      </c>
      <c r="C109" s="145" t="s">
        <v>240</v>
      </c>
      <c r="D109" s="145" t="s">
        <v>216</v>
      </c>
      <c r="E109" s="145" t="s">
        <v>371</v>
      </c>
      <c r="F109" s="145" t="s">
        <v>400</v>
      </c>
      <c r="G109" s="158">
        <f>G110</f>
        <v>563.33000000000004</v>
      </c>
      <c r="H109" s="158">
        <f t="shared" ref="H109:I109" si="43">H110</f>
        <v>409.96</v>
      </c>
      <c r="I109" s="158">
        <f t="shared" si="43"/>
        <v>160.25</v>
      </c>
    </row>
    <row r="110" spans="1:9" ht="78.75" x14ac:dyDescent="0.25">
      <c r="A110" s="147" t="s">
        <v>477</v>
      </c>
      <c r="B110" s="148" t="s">
        <v>67</v>
      </c>
      <c r="C110" s="148" t="s">
        <v>240</v>
      </c>
      <c r="D110" s="148" t="s">
        <v>216</v>
      </c>
      <c r="E110" s="148" t="s">
        <v>371</v>
      </c>
      <c r="F110" s="148" t="s">
        <v>377</v>
      </c>
      <c r="G110" s="159">
        <v>563.33000000000004</v>
      </c>
      <c r="H110" s="149">
        <v>409.96</v>
      </c>
      <c r="I110" s="149">
        <v>160.25</v>
      </c>
    </row>
    <row r="111" spans="1:9" ht="63" x14ac:dyDescent="0.25">
      <c r="A111" s="144" t="s">
        <v>478</v>
      </c>
      <c r="B111" s="145" t="s">
        <v>67</v>
      </c>
      <c r="C111" s="145" t="s">
        <v>240</v>
      </c>
      <c r="D111" s="145" t="s">
        <v>216</v>
      </c>
      <c r="E111" s="145" t="s">
        <v>479</v>
      </c>
      <c r="F111" s="145" t="s">
        <v>400</v>
      </c>
      <c r="G111" s="158">
        <f>G112</f>
        <v>12460.61</v>
      </c>
      <c r="H111" s="158">
        <f t="shared" ref="H111:I111" si="44">H112</f>
        <v>0</v>
      </c>
      <c r="I111" s="158">
        <f t="shared" si="44"/>
        <v>0</v>
      </c>
    </row>
    <row r="112" spans="1:9" ht="78.75" x14ac:dyDescent="0.25">
      <c r="A112" s="147" t="s">
        <v>480</v>
      </c>
      <c r="B112" s="148" t="s">
        <v>67</v>
      </c>
      <c r="C112" s="148" t="s">
        <v>240</v>
      </c>
      <c r="D112" s="148" t="s">
        <v>216</v>
      </c>
      <c r="E112" s="148" t="s">
        <v>479</v>
      </c>
      <c r="F112" s="148" t="s">
        <v>377</v>
      </c>
      <c r="G112" s="159">
        <v>12460.61</v>
      </c>
      <c r="H112" s="149">
        <v>0</v>
      </c>
      <c r="I112" s="149">
        <v>0</v>
      </c>
    </row>
    <row r="113" spans="1:9" s="163" customFormat="1" ht="31.5" x14ac:dyDescent="0.25">
      <c r="A113" s="164" t="s">
        <v>521</v>
      </c>
      <c r="B113" s="167">
        <v>611</v>
      </c>
      <c r="C113" s="168" t="s">
        <v>240</v>
      </c>
      <c r="D113" s="168" t="s">
        <v>240</v>
      </c>
      <c r="E113" s="167" t="s">
        <v>368</v>
      </c>
      <c r="F113" s="167" t="s">
        <v>400</v>
      </c>
      <c r="G113" s="170">
        <f>G114</f>
        <v>6510</v>
      </c>
      <c r="H113" s="170">
        <f t="shared" ref="H113:I113" si="45">H114</f>
        <v>0</v>
      </c>
      <c r="I113" s="170">
        <f t="shared" si="45"/>
        <v>0</v>
      </c>
    </row>
    <row r="114" spans="1:9" s="163" customFormat="1" ht="31.5" x14ac:dyDescent="0.25">
      <c r="A114" s="160" t="s">
        <v>522</v>
      </c>
      <c r="B114" s="171">
        <v>611</v>
      </c>
      <c r="C114" s="165" t="s">
        <v>240</v>
      </c>
      <c r="D114" s="165" t="s">
        <v>240</v>
      </c>
      <c r="E114" s="165" t="s">
        <v>523</v>
      </c>
      <c r="F114" s="165" t="s">
        <v>400</v>
      </c>
      <c r="G114" s="162">
        <f>G115+G116</f>
        <v>6510</v>
      </c>
      <c r="H114" s="162">
        <f>H115+H116</f>
        <v>0</v>
      </c>
      <c r="I114" s="162">
        <f>I115+I116</f>
        <v>0</v>
      </c>
    </row>
    <row r="115" spans="1:9" s="163" customFormat="1" ht="94.5" x14ac:dyDescent="0.25">
      <c r="A115" s="147" t="s">
        <v>524</v>
      </c>
      <c r="B115" s="172">
        <v>611</v>
      </c>
      <c r="C115" s="169" t="s">
        <v>240</v>
      </c>
      <c r="D115" s="169" t="s">
        <v>240</v>
      </c>
      <c r="E115" s="169" t="s">
        <v>523</v>
      </c>
      <c r="F115" s="169" t="s">
        <v>525</v>
      </c>
      <c r="G115" s="159">
        <v>5000</v>
      </c>
      <c r="H115" s="149">
        <v>0</v>
      </c>
      <c r="I115" s="149">
        <v>0</v>
      </c>
    </row>
    <row r="116" spans="1:9" ht="94.5" x14ac:dyDescent="0.25">
      <c r="A116" s="173" t="s">
        <v>524</v>
      </c>
      <c r="B116" s="172">
        <v>611</v>
      </c>
      <c r="C116" s="169" t="s">
        <v>240</v>
      </c>
      <c r="D116" s="169" t="s">
        <v>240</v>
      </c>
      <c r="E116" s="169" t="s">
        <v>523</v>
      </c>
      <c r="F116" s="174" t="s">
        <v>526</v>
      </c>
      <c r="G116" s="175">
        <v>1510</v>
      </c>
      <c r="H116" s="176">
        <v>0</v>
      </c>
      <c r="I116" s="176">
        <v>0</v>
      </c>
    </row>
    <row r="117" spans="1:9" ht="15.75" x14ac:dyDescent="0.25">
      <c r="A117" s="140" t="s">
        <v>96</v>
      </c>
      <c r="B117" s="141" t="s">
        <v>67</v>
      </c>
      <c r="C117" s="141" t="s">
        <v>253</v>
      </c>
      <c r="D117" s="141" t="s">
        <v>187</v>
      </c>
      <c r="E117" s="166" t="s">
        <v>368</v>
      </c>
      <c r="F117" s="166" t="s">
        <v>400</v>
      </c>
      <c r="G117" s="142">
        <f>G118+G121</f>
        <v>1017.4300000000001</v>
      </c>
      <c r="H117" s="142">
        <f t="shared" ref="H117:I117" si="46">H118+H121</f>
        <v>758.62</v>
      </c>
      <c r="I117" s="142">
        <f t="shared" si="46"/>
        <v>758.62</v>
      </c>
    </row>
    <row r="118" spans="1:9" ht="47.25" x14ac:dyDescent="0.25">
      <c r="A118" s="140" t="s">
        <v>292</v>
      </c>
      <c r="B118" s="141" t="s">
        <v>67</v>
      </c>
      <c r="C118" s="141" t="s">
        <v>253</v>
      </c>
      <c r="D118" s="141" t="s">
        <v>240</v>
      </c>
      <c r="E118" s="141" t="s">
        <v>368</v>
      </c>
      <c r="F118" s="141" t="s">
        <v>400</v>
      </c>
      <c r="G118" s="142">
        <f>G119</f>
        <v>100</v>
      </c>
      <c r="H118" s="142">
        <f t="shared" ref="H118:I119" si="47">H119</f>
        <v>100</v>
      </c>
      <c r="I118" s="142">
        <f t="shared" si="47"/>
        <v>100</v>
      </c>
    </row>
    <row r="119" spans="1:9" ht="31.5" x14ac:dyDescent="0.25">
      <c r="A119" s="144" t="s">
        <v>156</v>
      </c>
      <c r="B119" s="145" t="s">
        <v>67</v>
      </c>
      <c r="C119" s="145" t="s">
        <v>253</v>
      </c>
      <c r="D119" s="145" t="s">
        <v>240</v>
      </c>
      <c r="E119" s="145" t="s">
        <v>200</v>
      </c>
      <c r="F119" s="161" t="s">
        <v>400</v>
      </c>
      <c r="G119" s="158">
        <f>G120</f>
        <v>100</v>
      </c>
      <c r="H119" s="158">
        <f t="shared" si="47"/>
        <v>100</v>
      </c>
      <c r="I119" s="158">
        <f t="shared" si="47"/>
        <v>100</v>
      </c>
    </row>
    <row r="120" spans="1:9" ht="47.25" x14ac:dyDescent="0.25">
      <c r="A120" s="147" t="s">
        <v>481</v>
      </c>
      <c r="B120" s="148" t="s">
        <v>67</v>
      </c>
      <c r="C120" s="148" t="s">
        <v>253</v>
      </c>
      <c r="D120" s="148" t="s">
        <v>240</v>
      </c>
      <c r="E120" s="148" t="s">
        <v>200</v>
      </c>
      <c r="F120" s="148" t="s">
        <v>377</v>
      </c>
      <c r="G120" s="159">
        <v>100</v>
      </c>
      <c r="H120" s="149">
        <v>100</v>
      </c>
      <c r="I120" s="149">
        <v>100</v>
      </c>
    </row>
    <row r="121" spans="1:9" ht="15.75" x14ac:dyDescent="0.25">
      <c r="A121" s="140" t="s">
        <v>254</v>
      </c>
      <c r="B121" s="141" t="s">
        <v>67</v>
      </c>
      <c r="C121" s="141" t="s">
        <v>253</v>
      </c>
      <c r="D121" s="141" t="s">
        <v>253</v>
      </c>
      <c r="E121" s="141" t="s">
        <v>368</v>
      </c>
      <c r="F121" s="141" t="s">
        <v>400</v>
      </c>
      <c r="G121" s="142">
        <f>G122+G124</f>
        <v>917.43000000000006</v>
      </c>
      <c r="H121" s="142">
        <f t="shared" ref="H121:I121" si="48">H122+H124</f>
        <v>658.62</v>
      </c>
      <c r="I121" s="142">
        <f t="shared" si="48"/>
        <v>658.62</v>
      </c>
    </row>
    <row r="122" spans="1:9" ht="31.5" x14ac:dyDescent="0.25">
      <c r="A122" s="144" t="s">
        <v>256</v>
      </c>
      <c r="B122" s="145" t="s">
        <v>67</v>
      </c>
      <c r="C122" s="145" t="s">
        <v>253</v>
      </c>
      <c r="D122" s="145" t="s">
        <v>253</v>
      </c>
      <c r="E122" s="161" t="s">
        <v>257</v>
      </c>
      <c r="F122" s="145" t="s">
        <v>400</v>
      </c>
      <c r="G122" s="158">
        <f>G123</f>
        <v>260</v>
      </c>
      <c r="H122" s="158">
        <f t="shared" ref="H122:I122" si="49">H123</f>
        <v>210</v>
      </c>
      <c r="I122" s="158">
        <f t="shared" si="49"/>
        <v>210</v>
      </c>
    </row>
    <row r="123" spans="1:9" ht="47.25" x14ac:dyDescent="0.25">
      <c r="A123" s="147" t="s">
        <v>482</v>
      </c>
      <c r="B123" s="148" t="s">
        <v>67</v>
      </c>
      <c r="C123" s="148" t="s">
        <v>253</v>
      </c>
      <c r="D123" s="148" t="s">
        <v>253</v>
      </c>
      <c r="E123" s="148" t="s">
        <v>257</v>
      </c>
      <c r="F123" s="148" t="s">
        <v>377</v>
      </c>
      <c r="G123" s="159">
        <v>260</v>
      </c>
      <c r="H123" s="149">
        <v>210</v>
      </c>
      <c r="I123" s="149">
        <v>210</v>
      </c>
    </row>
    <row r="124" spans="1:9" ht="47.25" x14ac:dyDescent="0.25">
      <c r="A124" s="144" t="s">
        <v>258</v>
      </c>
      <c r="B124" s="145" t="s">
        <v>67</v>
      </c>
      <c r="C124" s="145" t="s">
        <v>253</v>
      </c>
      <c r="D124" s="145" t="s">
        <v>253</v>
      </c>
      <c r="E124" s="145" t="s">
        <v>259</v>
      </c>
      <c r="F124" s="145" t="s">
        <v>400</v>
      </c>
      <c r="G124" s="158">
        <f>G125+G126</f>
        <v>657.43000000000006</v>
      </c>
      <c r="H124" s="158">
        <f t="shared" ref="H124:I124" si="50">H125+H126</f>
        <v>448.62</v>
      </c>
      <c r="I124" s="158">
        <f t="shared" si="50"/>
        <v>448.62</v>
      </c>
    </row>
    <row r="125" spans="1:9" ht="63" x14ac:dyDescent="0.25">
      <c r="A125" s="147" t="s">
        <v>483</v>
      </c>
      <c r="B125" s="148" t="s">
        <v>67</v>
      </c>
      <c r="C125" s="148" t="s">
        <v>253</v>
      </c>
      <c r="D125" s="148" t="s">
        <v>253</v>
      </c>
      <c r="E125" s="148" t="s">
        <v>259</v>
      </c>
      <c r="F125" s="148" t="s">
        <v>397</v>
      </c>
      <c r="G125" s="159">
        <v>521.5</v>
      </c>
      <c r="H125" s="149">
        <v>361.12</v>
      </c>
      <c r="I125" s="149">
        <v>361.12</v>
      </c>
    </row>
    <row r="126" spans="1:9" ht="110.25" x14ac:dyDescent="0.25">
      <c r="A126" s="147" t="s">
        <v>484</v>
      </c>
      <c r="B126" s="148" t="s">
        <v>67</v>
      </c>
      <c r="C126" s="148" t="s">
        <v>253</v>
      </c>
      <c r="D126" s="148" t="s">
        <v>253</v>
      </c>
      <c r="E126" s="148" t="s">
        <v>259</v>
      </c>
      <c r="F126" s="148" t="s">
        <v>398</v>
      </c>
      <c r="G126" s="159">
        <v>135.93</v>
      </c>
      <c r="H126" s="149">
        <v>87.5</v>
      </c>
      <c r="I126" s="149">
        <v>87.5</v>
      </c>
    </row>
    <row r="127" spans="1:9" ht="15.75" x14ac:dyDescent="0.25">
      <c r="A127" s="140" t="s">
        <v>104</v>
      </c>
      <c r="B127" s="141" t="s">
        <v>67</v>
      </c>
      <c r="C127" s="141" t="s">
        <v>260</v>
      </c>
      <c r="D127" s="141" t="s">
        <v>187</v>
      </c>
      <c r="E127" s="141" t="s">
        <v>368</v>
      </c>
      <c r="F127" s="141" t="s">
        <v>400</v>
      </c>
      <c r="G127" s="142">
        <f>G128</f>
        <v>13911.81</v>
      </c>
      <c r="H127" s="142">
        <f t="shared" ref="H127:I127" si="51">H128</f>
        <v>14682.844000000001</v>
      </c>
      <c r="I127" s="142">
        <f t="shared" si="51"/>
        <v>274128.82</v>
      </c>
    </row>
    <row r="128" spans="1:9" ht="15.75" x14ac:dyDescent="0.25">
      <c r="A128" s="140" t="s">
        <v>106</v>
      </c>
      <c r="B128" s="141" t="s">
        <v>67</v>
      </c>
      <c r="C128" s="141" t="s">
        <v>260</v>
      </c>
      <c r="D128" s="141" t="s">
        <v>186</v>
      </c>
      <c r="E128" s="141" t="s">
        <v>368</v>
      </c>
      <c r="F128" s="141" t="s">
        <v>400</v>
      </c>
      <c r="G128" s="142">
        <f>G129+G135+G141+G143+G146</f>
        <v>13911.81</v>
      </c>
      <c r="H128" s="142">
        <f t="shared" ref="H128:I128" si="52">H129+H135+H141+H143+H146</f>
        <v>14682.844000000001</v>
      </c>
      <c r="I128" s="142">
        <f t="shared" si="52"/>
        <v>274128.82</v>
      </c>
    </row>
    <row r="129" spans="1:9" ht="31.5" x14ac:dyDescent="0.25">
      <c r="A129" s="144" t="s">
        <v>261</v>
      </c>
      <c r="B129" s="145" t="s">
        <v>67</v>
      </c>
      <c r="C129" s="145" t="s">
        <v>260</v>
      </c>
      <c r="D129" s="145" t="s">
        <v>186</v>
      </c>
      <c r="E129" s="145" t="s">
        <v>168</v>
      </c>
      <c r="F129" s="145" t="s">
        <v>400</v>
      </c>
      <c r="G129" s="158">
        <f>G130+G131+G132+G133+G134</f>
        <v>7193.84</v>
      </c>
      <c r="H129" s="158">
        <f t="shared" ref="H129:I129" si="53">H130+H131+H132+H133+H134</f>
        <v>7104.9000000000005</v>
      </c>
      <c r="I129" s="158">
        <f t="shared" si="53"/>
        <v>7440.29</v>
      </c>
    </row>
    <row r="130" spans="1:9" ht="63" x14ac:dyDescent="0.25">
      <c r="A130" s="147" t="s">
        <v>485</v>
      </c>
      <c r="B130" s="148" t="s">
        <v>67</v>
      </c>
      <c r="C130" s="148" t="s">
        <v>260</v>
      </c>
      <c r="D130" s="148" t="s">
        <v>186</v>
      </c>
      <c r="E130" s="148" t="s">
        <v>168</v>
      </c>
      <c r="F130" s="148" t="s">
        <v>397</v>
      </c>
      <c r="G130" s="159">
        <v>4035.22</v>
      </c>
      <c r="H130" s="149">
        <v>4196.62</v>
      </c>
      <c r="I130" s="149">
        <v>4364.49</v>
      </c>
    </row>
    <row r="131" spans="1:9" ht="94.5" x14ac:dyDescent="0.25">
      <c r="A131" s="147" t="s">
        <v>486</v>
      </c>
      <c r="B131" s="148" t="s">
        <v>67</v>
      </c>
      <c r="C131" s="148" t="s">
        <v>260</v>
      </c>
      <c r="D131" s="148" t="s">
        <v>186</v>
      </c>
      <c r="E131" s="148" t="s">
        <v>168</v>
      </c>
      <c r="F131" s="148" t="s">
        <v>398</v>
      </c>
      <c r="G131" s="159">
        <v>1215.6199999999999</v>
      </c>
      <c r="H131" s="149">
        <v>1237.18</v>
      </c>
      <c r="I131" s="149">
        <v>1287.8699999999999</v>
      </c>
    </row>
    <row r="132" spans="1:9" ht="78.75" x14ac:dyDescent="0.25">
      <c r="A132" s="147" t="s">
        <v>487</v>
      </c>
      <c r="B132" s="148" t="s">
        <v>67</v>
      </c>
      <c r="C132" s="148" t="s">
        <v>260</v>
      </c>
      <c r="D132" s="148" t="s">
        <v>186</v>
      </c>
      <c r="E132" s="148" t="s">
        <v>168</v>
      </c>
      <c r="F132" s="148" t="s">
        <v>376</v>
      </c>
      <c r="G132" s="159">
        <v>153</v>
      </c>
      <c r="H132" s="149">
        <v>168.3</v>
      </c>
      <c r="I132" s="149">
        <v>185.13</v>
      </c>
    </row>
    <row r="133" spans="1:9" ht="63" x14ac:dyDescent="0.25">
      <c r="A133" s="147" t="s">
        <v>488</v>
      </c>
      <c r="B133" s="148" t="s">
        <v>67</v>
      </c>
      <c r="C133" s="148" t="s">
        <v>260</v>
      </c>
      <c r="D133" s="148" t="s">
        <v>186</v>
      </c>
      <c r="E133" s="148" t="s">
        <v>168</v>
      </c>
      <c r="F133" s="148" t="s">
        <v>377</v>
      </c>
      <c r="G133" s="159">
        <v>1550</v>
      </c>
      <c r="H133" s="149">
        <v>1262.8</v>
      </c>
      <c r="I133" s="149">
        <v>1362.8</v>
      </c>
    </row>
    <row r="134" spans="1:9" ht="63" x14ac:dyDescent="0.25">
      <c r="A134" s="147" t="s">
        <v>489</v>
      </c>
      <c r="B134" s="148" t="s">
        <v>67</v>
      </c>
      <c r="C134" s="148" t="s">
        <v>260</v>
      </c>
      <c r="D134" s="148" t="s">
        <v>186</v>
      </c>
      <c r="E134" s="148" t="s">
        <v>168</v>
      </c>
      <c r="F134" s="148" t="s">
        <v>378</v>
      </c>
      <c r="G134" s="159">
        <v>240</v>
      </c>
      <c r="H134" s="149">
        <v>240</v>
      </c>
      <c r="I134" s="149">
        <v>240</v>
      </c>
    </row>
    <row r="135" spans="1:9" ht="31.5" x14ac:dyDescent="0.25">
      <c r="A135" s="144" t="s">
        <v>262</v>
      </c>
      <c r="B135" s="145" t="s">
        <v>67</v>
      </c>
      <c r="C135" s="145" t="s">
        <v>260</v>
      </c>
      <c r="D135" s="145" t="s">
        <v>186</v>
      </c>
      <c r="E135" s="145" t="s">
        <v>263</v>
      </c>
      <c r="F135" s="145" t="s">
        <v>400</v>
      </c>
      <c r="G135" s="158">
        <f>G136+G137+G138+G139+G140</f>
        <v>1054.17</v>
      </c>
      <c r="H135" s="158">
        <f t="shared" ref="H135:I135" si="54">H136+H137+H138+H139+H140</f>
        <v>1114.1399999999999</v>
      </c>
      <c r="I135" s="158">
        <f t="shared" si="54"/>
        <v>1155.33</v>
      </c>
    </row>
    <row r="136" spans="1:9" ht="47.25" x14ac:dyDescent="0.25">
      <c r="A136" s="147" t="s">
        <v>491</v>
      </c>
      <c r="B136" s="148" t="s">
        <v>67</v>
      </c>
      <c r="C136" s="148" t="s">
        <v>260</v>
      </c>
      <c r="D136" s="148" t="s">
        <v>186</v>
      </c>
      <c r="E136" s="148" t="s">
        <v>263</v>
      </c>
      <c r="F136" s="148" t="s">
        <v>397</v>
      </c>
      <c r="G136" s="159">
        <v>610</v>
      </c>
      <c r="H136" s="149">
        <v>634.4</v>
      </c>
      <c r="I136" s="149">
        <v>659.8</v>
      </c>
    </row>
    <row r="137" spans="1:9" ht="63" x14ac:dyDescent="0.25">
      <c r="A137" s="147" t="s">
        <v>492</v>
      </c>
      <c r="B137" s="148" t="s">
        <v>67</v>
      </c>
      <c r="C137" s="148" t="s">
        <v>260</v>
      </c>
      <c r="D137" s="148" t="s">
        <v>186</v>
      </c>
      <c r="E137" s="148" t="s">
        <v>263</v>
      </c>
      <c r="F137" s="148" t="s">
        <v>399</v>
      </c>
      <c r="G137" s="159">
        <v>5</v>
      </c>
      <c r="H137" s="149">
        <v>5</v>
      </c>
      <c r="I137" s="149">
        <v>5</v>
      </c>
    </row>
    <row r="138" spans="1:9" ht="94.5" x14ac:dyDescent="0.25">
      <c r="A138" s="147" t="s">
        <v>493</v>
      </c>
      <c r="B138" s="148" t="s">
        <v>67</v>
      </c>
      <c r="C138" s="148" t="s">
        <v>260</v>
      </c>
      <c r="D138" s="148" t="s">
        <v>186</v>
      </c>
      <c r="E138" s="148" t="s">
        <v>263</v>
      </c>
      <c r="F138" s="148" t="s">
        <v>398</v>
      </c>
      <c r="G138" s="159">
        <v>139.16999999999999</v>
      </c>
      <c r="H138" s="149">
        <v>144.74</v>
      </c>
      <c r="I138" s="149">
        <v>150.53</v>
      </c>
    </row>
    <row r="139" spans="1:9" ht="47.25" x14ac:dyDescent="0.25">
      <c r="A139" s="147" t="s">
        <v>494</v>
      </c>
      <c r="B139" s="148" t="s">
        <v>67</v>
      </c>
      <c r="C139" s="148" t="s">
        <v>260</v>
      </c>
      <c r="D139" s="148" t="s">
        <v>186</v>
      </c>
      <c r="E139" s="148" t="s">
        <v>263</v>
      </c>
      <c r="F139" s="148" t="s">
        <v>377</v>
      </c>
      <c r="G139" s="159">
        <v>270</v>
      </c>
      <c r="H139" s="149">
        <v>300</v>
      </c>
      <c r="I139" s="149">
        <v>310</v>
      </c>
    </row>
    <row r="140" spans="1:9" ht="47.25" x14ac:dyDescent="0.25">
      <c r="A140" s="147" t="s">
        <v>495</v>
      </c>
      <c r="B140" s="148" t="s">
        <v>67</v>
      </c>
      <c r="C140" s="148" t="s">
        <v>260</v>
      </c>
      <c r="D140" s="148" t="s">
        <v>186</v>
      </c>
      <c r="E140" s="148" t="s">
        <v>263</v>
      </c>
      <c r="F140" s="148" t="s">
        <v>378</v>
      </c>
      <c r="G140" s="159">
        <v>30</v>
      </c>
      <c r="H140" s="149">
        <v>30</v>
      </c>
      <c r="I140" s="149">
        <v>30</v>
      </c>
    </row>
    <row r="141" spans="1:9" ht="47.25" x14ac:dyDescent="0.25">
      <c r="A141" s="144" t="s">
        <v>264</v>
      </c>
      <c r="B141" s="145" t="s">
        <v>67</v>
      </c>
      <c r="C141" s="145" t="s">
        <v>260</v>
      </c>
      <c r="D141" s="145" t="s">
        <v>186</v>
      </c>
      <c r="E141" s="145" t="s">
        <v>265</v>
      </c>
      <c r="F141" s="145" t="s">
        <v>400</v>
      </c>
      <c r="G141" s="158">
        <f>G142</f>
        <v>1700</v>
      </c>
      <c r="H141" s="158">
        <f t="shared" ref="H141:I141" si="55">H142</f>
        <v>2500</v>
      </c>
      <c r="I141" s="158">
        <f t="shared" si="55"/>
        <v>3000</v>
      </c>
    </row>
    <row r="142" spans="1:9" ht="63" x14ac:dyDescent="0.25">
      <c r="A142" s="147" t="s">
        <v>496</v>
      </c>
      <c r="B142" s="148" t="s">
        <v>67</v>
      </c>
      <c r="C142" s="148" t="s">
        <v>260</v>
      </c>
      <c r="D142" s="148" t="s">
        <v>186</v>
      </c>
      <c r="E142" s="148" t="s">
        <v>265</v>
      </c>
      <c r="F142" s="148" t="s">
        <v>377</v>
      </c>
      <c r="G142" s="159">
        <v>1700</v>
      </c>
      <c r="H142" s="149">
        <v>2500</v>
      </c>
      <c r="I142" s="149">
        <v>3000</v>
      </c>
    </row>
    <row r="143" spans="1:9" ht="141.75" x14ac:dyDescent="0.25">
      <c r="A143" s="150" t="s">
        <v>266</v>
      </c>
      <c r="B143" s="145" t="s">
        <v>67</v>
      </c>
      <c r="C143" s="145" t="s">
        <v>260</v>
      </c>
      <c r="D143" s="145" t="s">
        <v>186</v>
      </c>
      <c r="E143" s="145" t="s">
        <v>267</v>
      </c>
      <c r="F143" s="145" t="s">
        <v>400</v>
      </c>
      <c r="G143" s="158">
        <f>G144+G145</f>
        <v>3963.7999999999997</v>
      </c>
      <c r="H143" s="158">
        <f t="shared" ref="H143:I143" si="56">H144+H145</f>
        <v>3963.8039999999996</v>
      </c>
      <c r="I143" s="158">
        <f t="shared" si="56"/>
        <v>3963.7999999999997</v>
      </c>
    </row>
    <row r="144" spans="1:9" ht="157.5" x14ac:dyDescent="0.25">
      <c r="A144" s="151" t="s">
        <v>497</v>
      </c>
      <c r="B144" s="148" t="s">
        <v>67</v>
      </c>
      <c r="C144" s="148" t="s">
        <v>260</v>
      </c>
      <c r="D144" s="148" t="s">
        <v>186</v>
      </c>
      <c r="E144" s="148" t="s">
        <v>267</v>
      </c>
      <c r="F144" s="148" t="s">
        <v>397</v>
      </c>
      <c r="G144" s="159">
        <v>3044.39</v>
      </c>
      <c r="H144" s="149">
        <v>3044.3939999999998</v>
      </c>
      <c r="I144" s="149">
        <v>3044.39</v>
      </c>
    </row>
    <row r="145" spans="1:9" ht="204.75" x14ac:dyDescent="0.25">
      <c r="A145" s="151" t="s">
        <v>498</v>
      </c>
      <c r="B145" s="148" t="s">
        <v>67</v>
      </c>
      <c r="C145" s="148" t="s">
        <v>260</v>
      </c>
      <c r="D145" s="148" t="s">
        <v>186</v>
      </c>
      <c r="E145" s="148" t="s">
        <v>267</v>
      </c>
      <c r="F145" s="148" t="s">
        <v>398</v>
      </c>
      <c r="G145" s="159">
        <v>919.41</v>
      </c>
      <c r="H145" s="149">
        <v>919.41</v>
      </c>
      <c r="I145" s="149">
        <v>919.41</v>
      </c>
    </row>
    <row r="146" spans="1:9" ht="31.5" x14ac:dyDescent="0.25">
      <c r="A146" s="144" t="s">
        <v>514</v>
      </c>
      <c r="B146" s="145" t="s">
        <v>67</v>
      </c>
      <c r="C146" s="145" t="s">
        <v>260</v>
      </c>
      <c r="D146" s="145" t="s">
        <v>186</v>
      </c>
      <c r="E146" s="145" t="s">
        <v>515</v>
      </c>
      <c r="F146" s="145" t="s">
        <v>400</v>
      </c>
      <c r="G146" s="158">
        <f>G147</f>
        <v>0</v>
      </c>
      <c r="H146" s="158">
        <f t="shared" ref="H146:I146" si="57">H147</f>
        <v>0</v>
      </c>
      <c r="I146" s="158">
        <f t="shared" si="57"/>
        <v>258569.4</v>
      </c>
    </row>
    <row r="147" spans="1:9" ht="78.75" x14ac:dyDescent="0.25">
      <c r="A147" s="147" t="s">
        <v>516</v>
      </c>
      <c r="B147" s="148" t="s">
        <v>67</v>
      </c>
      <c r="C147" s="148" t="s">
        <v>260</v>
      </c>
      <c r="D147" s="148" t="s">
        <v>186</v>
      </c>
      <c r="E147" s="148" t="s">
        <v>515</v>
      </c>
      <c r="F147" s="148" t="s">
        <v>490</v>
      </c>
      <c r="G147" s="159"/>
      <c r="H147" s="149"/>
      <c r="I147" s="149">
        <v>258569.4</v>
      </c>
    </row>
    <row r="148" spans="1:9" ht="15.75" x14ac:dyDescent="0.25">
      <c r="A148" s="140" t="s">
        <v>100</v>
      </c>
      <c r="B148" s="141" t="s">
        <v>67</v>
      </c>
      <c r="C148" s="141" t="s">
        <v>268</v>
      </c>
      <c r="D148" s="141" t="s">
        <v>187</v>
      </c>
      <c r="E148" s="141" t="s">
        <v>368</v>
      </c>
      <c r="F148" s="141" t="s">
        <v>400</v>
      </c>
      <c r="G148" s="142">
        <f>G149</f>
        <v>941.37</v>
      </c>
      <c r="H148" s="142">
        <f t="shared" ref="H148:I148" si="58">H149</f>
        <v>984.67</v>
      </c>
      <c r="I148" s="142">
        <f t="shared" si="58"/>
        <v>1029.97</v>
      </c>
    </row>
    <row r="149" spans="1:9" ht="15.75" x14ac:dyDescent="0.25">
      <c r="A149" s="140" t="s">
        <v>102</v>
      </c>
      <c r="B149" s="141" t="s">
        <v>67</v>
      </c>
      <c r="C149" s="141" t="s">
        <v>268</v>
      </c>
      <c r="D149" s="141" t="s">
        <v>186</v>
      </c>
      <c r="E149" s="141" t="s">
        <v>368</v>
      </c>
      <c r="F149" s="141" t="s">
        <v>400</v>
      </c>
      <c r="G149" s="142">
        <f>G150</f>
        <v>941.37</v>
      </c>
      <c r="H149" s="142">
        <f t="shared" ref="H149:I149" si="59">H150</f>
        <v>984.67</v>
      </c>
      <c r="I149" s="142">
        <f t="shared" si="59"/>
        <v>1029.97</v>
      </c>
    </row>
    <row r="150" spans="1:9" ht="31.5" x14ac:dyDescent="0.25">
      <c r="A150" s="144" t="s">
        <v>161</v>
      </c>
      <c r="B150" s="145" t="s">
        <v>67</v>
      </c>
      <c r="C150" s="145" t="s">
        <v>268</v>
      </c>
      <c r="D150" s="145" t="s">
        <v>186</v>
      </c>
      <c r="E150" s="145" t="s">
        <v>269</v>
      </c>
      <c r="F150" s="145" t="s">
        <v>400</v>
      </c>
      <c r="G150" s="158">
        <f>G151</f>
        <v>941.37</v>
      </c>
      <c r="H150" s="158">
        <f t="shared" ref="H150:I150" si="60">H151</f>
        <v>984.67</v>
      </c>
      <c r="I150" s="158">
        <f t="shared" si="60"/>
        <v>1029.97</v>
      </c>
    </row>
    <row r="151" spans="1:9" ht="63" x14ac:dyDescent="0.25">
      <c r="A151" s="147" t="s">
        <v>499</v>
      </c>
      <c r="B151" s="148" t="s">
        <v>67</v>
      </c>
      <c r="C151" s="148" t="s">
        <v>268</v>
      </c>
      <c r="D151" s="148" t="s">
        <v>186</v>
      </c>
      <c r="E151" s="148" t="s">
        <v>269</v>
      </c>
      <c r="F151" s="148" t="s">
        <v>396</v>
      </c>
      <c r="G151" s="159">
        <v>941.37</v>
      </c>
      <c r="H151" s="149">
        <v>984.67</v>
      </c>
      <c r="I151" s="149">
        <v>1029.97</v>
      </c>
    </row>
    <row r="152" spans="1:9" ht="15.75" x14ac:dyDescent="0.25">
      <c r="A152" s="140" t="s">
        <v>108</v>
      </c>
      <c r="B152" s="141" t="s">
        <v>67</v>
      </c>
      <c r="C152" s="141" t="s">
        <v>208</v>
      </c>
      <c r="D152" s="141" t="s">
        <v>187</v>
      </c>
      <c r="E152" s="141" t="s">
        <v>368</v>
      </c>
      <c r="F152" s="141" t="s">
        <v>400</v>
      </c>
      <c r="G152" s="142">
        <f>G153</f>
        <v>1000</v>
      </c>
      <c r="H152" s="142">
        <f t="shared" ref="H152:I152" si="61">H153</f>
        <v>1200</v>
      </c>
      <c r="I152" s="142">
        <f t="shared" si="61"/>
        <v>1500</v>
      </c>
    </row>
    <row r="153" spans="1:9" ht="15.75" x14ac:dyDescent="0.25">
      <c r="A153" s="140" t="s">
        <v>110</v>
      </c>
      <c r="B153" s="141" t="s">
        <v>67</v>
      </c>
      <c r="C153" s="141" t="s">
        <v>208</v>
      </c>
      <c r="D153" s="141" t="s">
        <v>215</v>
      </c>
      <c r="E153" s="141" t="s">
        <v>368</v>
      </c>
      <c r="F153" s="141" t="s">
        <v>400</v>
      </c>
      <c r="G153" s="142">
        <f>G154</f>
        <v>1000</v>
      </c>
      <c r="H153" s="142">
        <f t="shared" ref="H153:I153" si="62">H154</f>
        <v>1200</v>
      </c>
      <c r="I153" s="142">
        <f t="shared" si="62"/>
        <v>1500</v>
      </c>
    </row>
    <row r="154" spans="1:9" ht="31.5" x14ac:dyDescent="0.25">
      <c r="A154" s="144" t="s">
        <v>270</v>
      </c>
      <c r="B154" s="145" t="s">
        <v>67</v>
      </c>
      <c r="C154" s="145" t="s">
        <v>208</v>
      </c>
      <c r="D154" s="145" t="s">
        <v>215</v>
      </c>
      <c r="E154" s="145" t="s">
        <v>271</v>
      </c>
      <c r="F154" s="145" t="s">
        <v>400</v>
      </c>
      <c r="G154" s="158">
        <f>G155</f>
        <v>1000</v>
      </c>
      <c r="H154" s="158">
        <f t="shared" ref="H154:I154" si="63">H155</f>
        <v>1200</v>
      </c>
      <c r="I154" s="158">
        <f t="shared" si="63"/>
        <v>1500</v>
      </c>
    </row>
    <row r="155" spans="1:9" ht="63" x14ac:dyDescent="0.25">
      <c r="A155" s="147" t="s">
        <v>500</v>
      </c>
      <c r="B155" s="148" t="s">
        <v>67</v>
      </c>
      <c r="C155" s="148" t="s">
        <v>208</v>
      </c>
      <c r="D155" s="148" t="s">
        <v>215</v>
      </c>
      <c r="E155" s="148" t="s">
        <v>271</v>
      </c>
      <c r="F155" s="148" t="s">
        <v>377</v>
      </c>
      <c r="G155" s="159">
        <v>1000</v>
      </c>
      <c r="H155" s="149">
        <v>1200</v>
      </c>
      <c r="I155" s="149">
        <v>1500</v>
      </c>
    </row>
    <row r="156" spans="1:9" ht="15.75" x14ac:dyDescent="0.25">
      <c r="A156" s="141" t="s">
        <v>272</v>
      </c>
      <c r="B156" s="141"/>
      <c r="C156" s="141"/>
      <c r="D156" s="141"/>
      <c r="E156" s="141"/>
      <c r="F156" s="141"/>
      <c r="G156" s="142">
        <f>G13+G55+G60+G64+G81+G117+G127+G148+G152</f>
        <v>137724.73300000001</v>
      </c>
      <c r="H156" s="142">
        <f t="shared" ref="H156:I156" si="64">H13+H55+H60+H64+H81+H117+H127+H148+H152</f>
        <v>65433.557690000001</v>
      </c>
      <c r="I156" s="142">
        <f t="shared" si="64"/>
        <v>332769.12</v>
      </c>
    </row>
  </sheetData>
  <mergeCells count="13">
    <mergeCell ref="G8:G10"/>
    <mergeCell ref="H8:H10"/>
    <mergeCell ref="I8:I10"/>
    <mergeCell ref="G1:I1"/>
    <mergeCell ref="G2:I2"/>
    <mergeCell ref="G3:I3"/>
    <mergeCell ref="G4:I4"/>
    <mergeCell ref="A6:I7"/>
    <mergeCell ref="A8:A10"/>
    <mergeCell ref="B8:B10"/>
    <mergeCell ref="C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69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доходы Пр2</vt:lpstr>
      <vt:lpstr>доходы с кодом цели</vt:lpstr>
      <vt:lpstr>доходы Пр2 на 2025</vt:lpstr>
      <vt:lpstr>доходы Пр2 на 2026 г.</vt:lpstr>
      <vt:lpstr>Доходы 2024-2026 с изменениями</vt:lpstr>
      <vt:lpstr>приложение 3 МБТ</vt:lpstr>
      <vt:lpstr>приложение 5</vt:lpstr>
      <vt:lpstr>программные 5.1</vt:lpstr>
      <vt:lpstr>ведомственная 6</vt:lpstr>
      <vt:lpstr>Приложение 7</vt:lpstr>
      <vt:lpstr>'ведомственная 6'!Область_печати</vt:lpstr>
      <vt:lpstr>'программные 5.1'!Область_печати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Тайцы Администрация</cp:lastModifiedBy>
  <cp:lastPrinted>2024-04-17T11:48:36Z</cp:lastPrinted>
  <dcterms:created xsi:type="dcterms:W3CDTF">2015-06-05T18:19:34Z</dcterms:created>
  <dcterms:modified xsi:type="dcterms:W3CDTF">2024-04-17T12:15:15Z</dcterms:modified>
</cp:coreProperties>
</file>