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8800" windowHeight="12435" activeTab="5"/>
  </bookViews>
  <sheets>
    <sheet name="приложение 2 на 2021 " sheetId="23" r:id="rId1"/>
    <sheet name="приложение 2 с КЦ" sheetId="22" r:id="rId2"/>
    <sheet name="ПРИЛОЖЕНИЕ 2 на 2022" sheetId="14" r:id="rId3"/>
    <sheet name="ПРИЛОЖЕНИЕ 2 на 2022 год" sheetId="25" r:id="rId4"/>
    <sheet name="ПРИЛОЖЕНИЕ 2 на 2023 год" sheetId="24" r:id="rId5"/>
    <sheet name="ПРИЛОЖЕНИЕ 2 на 2023" sheetId="26" r:id="rId6"/>
  </sheets>
  <calcPr calcId="124519"/>
</workbook>
</file>

<file path=xl/calcChain.xml><?xml version="1.0" encoding="utf-8"?>
<calcChain xmlns="http://schemas.openxmlformats.org/spreadsheetml/2006/main">
  <c r="D34" i="25"/>
  <c r="D48" i="22"/>
  <c r="D33" i="23"/>
  <c r="D33" i="22"/>
  <c r="E18"/>
  <c r="E15"/>
  <c r="D43" i="23"/>
  <c r="C33" i="22"/>
  <c r="E33" s="1"/>
  <c r="E49" l="1"/>
  <c r="C36" i="26"/>
  <c r="E36" s="1"/>
  <c r="C32"/>
  <c r="E42"/>
  <c r="D41"/>
  <c r="E41" s="1"/>
  <c r="C41"/>
  <c r="E40"/>
  <c r="E39"/>
  <c r="D38"/>
  <c r="C38"/>
  <c r="E37"/>
  <c r="E35"/>
  <c r="E34"/>
  <c r="D33"/>
  <c r="E29"/>
  <c r="E28"/>
  <c r="D27"/>
  <c r="C27"/>
  <c r="E27" s="1"/>
  <c r="D26"/>
  <c r="C26"/>
  <c r="E26" s="1"/>
  <c r="E25"/>
  <c r="D24"/>
  <c r="C24"/>
  <c r="E24" s="1"/>
  <c r="E23"/>
  <c r="D22"/>
  <c r="C22"/>
  <c r="E22" s="1"/>
  <c r="D21"/>
  <c r="E20"/>
  <c r="D19"/>
  <c r="C19"/>
  <c r="E19" s="1"/>
  <c r="E18"/>
  <c r="D17"/>
  <c r="C17"/>
  <c r="E16"/>
  <c r="E15"/>
  <c r="D14"/>
  <c r="C14"/>
  <c r="E13"/>
  <c r="D12"/>
  <c r="D11" s="1"/>
  <c r="D10" s="1"/>
  <c r="C12"/>
  <c r="C35" i="25"/>
  <c r="C33" s="1"/>
  <c r="E33" s="1"/>
  <c r="E41"/>
  <c r="D40"/>
  <c r="C40"/>
  <c r="E40" s="1"/>
  <c r="E39"/>
  <c r="E38"/>
  <c r="D37"/>
  <c r="C37"/>
  <c r="E37" s="1"/>
  <c r="E36"/>
  <c r="E34"/>
  <c r="D33"/>
  <c r="E29"/>
  <c r="E28"/>
  <c r="D27"/>
  <c r="C27"/>
  <c r="C26" s="1"/>
  <c r="D26"/>
  <c r="E25"/>
  <c r="D24"/>
  <c r="D21" s="1"/>
  <c r="C24"/>
  <c r="E23"/>
  <c r="D22"/>
  <c r="C22"/>
  <c r="E22" s="1"/>
  <c r="E20"/>
  <c r="D19"/>
  <c r="C19"/>
  <c r="E18"/>
  <c r="D17"/>
  <c r="C17"/>
  <c r="E17" s="1"/>
  <c r="E16"/>
  <c r="E15"/>
  <c r="D14"/>
  <c r="C14"/>
  <c r="E14" s="1"/>
  <c r="E13"/>
  <c r="D12"/>
  <c r="C12"/>
  <c r="D31" i="26" l="1"/>
  <c r="D30" s="1"/>
  <c r="D43" s="1"/>
  <c r="E14"/>
  <c r="D11" i="25"/>
  <c r="D10" s="1"/>
  <c r="E26"/>
  <c r="E19"/>
  <c r="E38" i="26"/>
  <c r="C21"/>
  <c r="E21" s="1"/>
  <c r="E17"/>
  <c r="C31"/>
  <c r="E12"/>
  <c r="C33"/>
  <c r="E33" s="1"/>
  <c r="E32"/>
  <c r="D31" i="25"/>
  <c r="D30" s="1"/>
  <c r="C31"/>
  <c r="C30" s="1"/>
  <c r="C21"/>
  <c r="E21" s="1"/>
  <c r="C11"/>
  <c r="C10" s="1"/>
  <c r="E10" s="1"/>
  <c r="E32"/>
  <c r="E35"/>
  <c r="E12"/>
  <c r="E24"/>
  <c r="E27"/>
  <c r="E35" i="24"/>
  <c r="E38" i="22"/>
  <c r="E36" i="23"/>
  <c r="E36" i="22"/>
  <c r="E34" i="23"/>
  <c r="E35" i="22"/>
  <c r="C33" i="23"/>
  <c r="E39" i="22"/>
  <c r="E40"/>
  <c r="E41"/>
  <c r="E42"/>
  <c r="E43"/>
  <c r="E44"/>
  <c r="E37"/>
  <c r="E47"/>
  <c r="E45" s="1"/>
  <c r="E32"/>
  <c r="E27"/>
  <c r="E26" s="1"/>
  <c r="E24"/>
  <c r="E22"/>
  <c r="E19"/>
  <c r="E17"/>
  <c r="E14"/>
  <c r="E12"/>
  <c r="E42" i="24"/>
  <c r="D41"/>
  <c r="E40"/>
  <c r="E39"/>
  <c r="D38"/>
  <c r="E37"/>
  <c r="E34"/>
  <c r="D33"/>
  <c r="E29"/>
  <c r="E28"/>
  <c r="D27"/>
  <c r="D26" s="1"/>
  <c r="E25"/>
  <c r="E23"/>
  <c r="D24"/>
  <c r="D22"/>
  <c r="E20"/>
  <c r="D19"/>
  <c r="E18"/>
  <c r="D17"/>
  <c r="E15"/>
  <c r="E16"/>
  <c r="D14"/>
  <c r="C14"/>
  <c r="E13"/>
  <c r="D12"/>
  <c r="C12"/>
  <c r="D42" i="23"/>
  <c r="D39"/>
  <c r="D31" s="1"/>
  <c r="D30" s="1"/>
  <c r="E40"/>
  <c r="E41"/>
  <c r="C39"/>
  <c r="E38"/>
  <c r="E35"/>
  <c r="E29"/>
  <c r="E28"/>
  <c r="D27"/>
  <c r="D26" s="1"/>
  <c r="D24"/>
  <c r="D22"/>
  <c r="C22"/>
  <c r="E20"/>
  <c r="D19"/>
  <c r="C19"/>
  <c r="E18"/>
  <c r="D17"/>
  <c r="D14"/>
  <c r="C14"/>
  <c r="E16"/>
  <c r="E15"/>
  <c r="D12"/>
  <c r="E13"/>
  <c r="E41" i="14"/>
  <c r="D40"/>
  <c r="E39"/>
  <c r="E38"/>
  <c r="D37"/>
  <c r="D33"/>
  <c r="D31" s="1"/>
  <c r="D30" s="1"/>
  <c r="E36"/>
  <c r="E34"/>
  <c r="E28"/>
  <c r="E29"/>
  <c r="D27"/>
  <c r="C27"/>
  <c r="C26" s="1"/>
  <c r="C22"/>
  <c r="D24"/>
  <c r="E25"/>
  <c r="D22"/>
  <c r="E23"/>
  <c r="D19"/>
  <c r="E20"/>
  <c r="D17"/>
  <c r="E18"/>
  <c r="E16"/>
  <c r="E15"/>
  <c r="D14"/>
  <c r="D12"/>
  <c r="E13"/>
  <c r="C41" i="24"/>
  <c r="E41" s="1"/>
  <c r="C38"/>
  <c r="C36"/>
  <c r="C33" s="1"/>
  <c r="C32"/>
  <c r="E32" s="1"/>
  <c r="C27"/>
  <c r="C26" s="1"/>
  <c r="C24"/>
  <c r="E24" s="1"/>
  <c r="C22"/>
  <c r="E22" s="1"/>
  <c r="C19"/>
  <c r="C17"/>
  <c r="E17" s="1"/>
  <c r="C43" i="23"/>
  <c r="C32"/>
  <c r="E32" s="1"/>
  <c r="C27"/>
  <c r="C26" s="1"/>
  <c r="C24"/>
  <c r="C17"/>
  <c r="C12"/>
  <c r="E33" i="24" l="1"/>
  <c r="D42" i="25"/>
  <c r="E27" i="14"/>
  <c r="E22"/>
  <c r="C42" i="23"/>
  <c r="E42" s="1"/>
  <c r="E43"/>
  <c r="E42" i="25"/>
  <c r="E14" i="23"/>
  <c r="E34" i="22"/>
  <c r="C11" i="26"/>
  <c r="C10" s="1"/>
  <c r="E10" s="1"/>
  <c r="E31"/>
  <c r="C30"/>
  <c r="E31" i="25"/>
  <c r="E11"/>
  <c r="E30"/>
  <c r="C42"/>
  <c r="D26" i="14"/>
  <c r="D21"/>
  <c r="D11" s="1"/>
  <c r="E39" i="23"/>
  <c r="E24"/>
  <c r="E19" i="24"/>
  <c r="E14"/>
  <c r="E38"/>
  <c r="D21"/>
  <c r="D11" s="1"/>
  <c r="D10" s="1"/>
  <c r="E26"/>
  <c r="E19" i="23"/>
  <c r="E17"/>
  <c r="C21"/>
  <c r="C11" s="1"/>
  <c r="C10" s="1"/>
  <c r="E33"/>
  <c r="E37"/>
  <c r="E21" i="22"/>
  <c r="E11" s="1"/>
  <c r="E10" s="1"/>
  <c r="E22" i="23"/>
  <c r="E27"/>
  <c r="E26" s="1"/>
  <c r="E12"/>
  <c r="D21"/>
  <c r="C21" i="24"/>
  <c r="E27"/>
  <c r="E36"/>
  <c r="E12"/>
  <c r="D31"/>
  <c r="D30" s="1"/>
  <c r="C31"/>
  <c r="E11" i="26" l="1"/>
  <c r="D43" i="24"/>
  <c r="D10" i="14"/>
  <c r="D42" s="1"/>
  <c r="C31" i="23"/>
  <c r="C30" s="1"/>
  <c r="E30" s="1"/>
  <c r="E30" i="26"/>
  <c r="C43"/>
  <c r="E43" s="1"/>
  <c r="E26" i="14"/>
  <c r="E21" i="23"/>
  <c r="E21" i="24"/>
  <c r="D11" i="23"/>
  <c r="D10" s="1"/>
  <c r="C11" i="24"/>
  <c r="C30"/>
  <c r="E31"/>
  <c r="D45" i="22"/>
  <c r="D31" s="1"/>
  <c r="C32"/>
  <c r="C48"/>
  <c r="E48" s="1"/>
  <c r="C45"/>
  <c r="D27"/>
  <c r="D26" s="1"/>
  <c r="C27"/>
  <c r="C26" s="1"/>
  <c r="D24"/>
  <c r="C24"/>
  <c r="D22"/>
  <c r="C22"/>
  <c r="D19"/>
  <c r="C19"/>
  <c r="D17"/>
  <c r="C17"/>
  <c r="D14"/>
  <c r="C14"/>
  <c r="D12"/>
  <c r="C12"/>
  <c r="E10" i="23" l="1"/>
  <c r="D44"/>
  <c r="C44"/>
  <c r="E11"/>
  <c r="E30" i="24"/>
  <c r="C10"/>
  <c r="E11"/>
  <c r="E31" i="23"/>
  <c r="C21" i="22"/>
  <c r="C11" s="1"/>
  <c r="C10" s="1"/>
  <c r="E31"/>
  <c r="E30" s="1"/>
  <c r="E44" i="23"/>
  <c r="D30" i="22"/>
  <c r="D21"/>
  <c r="D11" s="1"/>
  <c r="D10" s="1"/>
  <c r="C31"/>
  <c r="C30" s="1"/>
  <c r="C52" s="1"/>
  <c r="D52" l="1"/>
  <c r="E52" s="1"/>
  <c r="E10" i="24"/>
  <c r="C43"/>
  <c r="E43" s="1"/>
  <c r="C35" i="14" l="1"/>
  <c r="C33" l="1"/>
  <c r="E33" s="1"/>
  <c r="E35"/>
  <c r="C40" l="1"/>
  <c r="C37"/>
  <c r="E37" s="1"/>
  <c r="C32"/>
  <c r="E32" s="1"/>
  <c r="C24"/>
  <c r="C19"/>
  <c r="E19" s="1"/>
  <c r="C17"/>
  <c r="E17" s="1"/>
  <c r="C14"/>
  <c r="E14" s="1"/>
  <c r="C12"/>
  <c r="E12" s="1"/>
  <c r="E40" l="1"/>
  <c r="C21"/>
  <c r="E21" s="1"/>
  <c r="E24"/>
  <c r="C31"/>
  <c r="C30" l="1"/>
  <c r="E31"/>
  <c r="C11"/>
  <c r="C10" l="1"/>
  <c r="E11"/>
  <c r="C42"/>
  <c r="E42" s="1"/>
  <c r="E30"/>
  <c r="E10" l="1"/>
</calcChain>
</file>

<file path=xl/sharedStrings.xml><?xml version="1.0" encoding="utf-8"?>
<sst xmlns="http://schemas.openxmlformats.org/spreadsheetml/2006/main" count="461" uniqueCount="104">
  <si>
    <t>Наименование показателя</t>
  </si>
  <si>
    <t>Иные межбюджетные трансферты</t>
  </si>
  <si>
    <t>Код дохода по КД</t>
  </si>
  <si>
    <t>Бюджет Пудомягского сельского поселения на плановый 2021 год</t>
  </si>
  <si>
    <t>Бюджет Пудомягского сельского поселения на плановый 2022 год</t>
  </si>
  <si>
    <t>Бюджет Пудомягского сельского поселения на плановый 2023 год</t>
  </si>
  <si>
    <t>НАЛОГОВЫЕ И НЕНАЛОГОВЫЕ ДОХОДЫ</t>
  </si>
  <si>
    <t xml:space="preserve">налоговые доходы </t>
  </si>
  <si>
    <t>182 1 01 02000 01 0000 110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</si>
  <si>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</si>
  <si>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</si>
  <si>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</si>
  <si>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</si>
  <si>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</si>
  <si>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182 1 05 03000 01 1000 110</t>
  </si>
  <si>
    <t>Единый сельскохозяйственный налог</t>
  </si>
  <si>
    <t>182 1 05 03010 01 1000 110</t>
  </si>
  <si>
    <t>182 1 06 01000 00 0000 110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</si>
  <si>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</si>
  <si>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</si>
  <si>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182 1 06 06000 00 0000 110</t>
  </si>
  <si>
    <t>Земельный налог</t>
  </si>
  <si>
    <t>182 1 06 06030 00 0000 110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</si>
  <si>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</si>
  <si>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сельских  поселений</t>
  </si>
  <si>
    <t>182 1 06 06040 00 0000 110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</si>
  <si>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</si>
  <si>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</si>
  <si>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</si>
  <si>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>611 1 11 00000 00 0000 000</t>
  </si>
  <si>
    <t>ДОХОДЫ ОТ ИСПОЛЬЗОВАНИЯ ИМУЩЕСТВА, НАХОДЯЩЕГОСЯ В ГОСУДАРСТВЕННОЙ И МУНИЦИПАЛЬНОЙ СОБСТВЕННОСТИ</t>
  </si>
  <si>
    <t>611 1 11 05035 10 0000 120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</si>
  <si>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</si>
  <si>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611 1 11 09045 10 0111 120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</si>
  <si>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</si>
  <si>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611 2 00 00000 00 0000 000</t>
  </si>
  <si>
    <t>БЕЗВОЗМЕЗДНЫЕ ПОСТУПЛЕНИЯ</t>
  </si>
  <si>
    <t>611 2 02 00000 00 0000 000</t>
  </si>
  <si>
    <t>БЕЗВОЗМЕЗДНЫЕ ПОСТУПЛЕНИЯ ОТ ДРУГИХ БЮДЖЕТОВ БЮДЖЕТНОЙ СИСТЕМЫ РОССИЙСКОЙ ФЕДЕРАЦИИ</t>
  </si>
  <si>
    <t>611 2 02 15001 10 0000 150</t>
  </si>
  <si>
    <t>Дотации бюджетам сельских поселений на выравнивание бюджетной обеспеченности</t>
  </si>
  <si>
    <t>611 2 02 2000  10 0000 150</t>
  </si>
  <si>
    <t>Субсидии бюджетной системы Российской Федерации (межбюджетные субсидии)</t>
  </si>
  <si>
    <t>611 2 02 20216 10 0000 150</t>
  </si>
  <si>
    <t>Субсидии на капитальный ремонт и ремонт автомобильных дорог общего пользования местного значения</t>
  </si>
  <si>
    <t>611 2 02 29999 10 0000 150</t>
  </si>
  <si>
    <t>Прочие субсидии бюджетам поселений</t>
  </si>
  <si>
    <t>611 2 02 25497 10 0000 150</t>
  </si>
  <si>
    <t xml:space="preserve"> Субсидии бюджетам сельских поселений на реализацию мероприятий по обеспечению жильем молодых семей</t>
  </si>
  <si>
    <t>611 2 02 30000 00 0000 150</t>
  </si>
  <si>
    <t xml:space="preserve">Субвенции бюджетам субъектов Российской Федерации и муниципальных образований </t>
  </si>
  <si>
    <t>611 2 02 30024 10 0000 150</t>
  </si>
  <si>
    <t>Субвенции бюджетам сельских поселений на осуществление полномочий в сфере административных правонарушений</t>
  </si>
  <si>
    <t>6112 02 35118 10 0000 150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</si>
  <si>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</si>
  <si>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611 2 02 40000 00 0000 150</t>
  </si>
  <si>
    <t>611 2 02 49999 10 0000 150</t>
  </si>
  <si>
    <t>Прочие межбюджетные трансферты, передаваемые бюджетам сельских поселений</t>
  </si>
  <si>
    <t>Доходы бюджета - Всего</t>
  </si>
  <si>
    <t>Приложение  2</t>
  </si>
  <si>
    <t>к Решению Совета депутатов</t>
  </si>
  <si>
    <t>Пудомягского сельского поселения</t>
  </si>
  <si>
    <t>1 03 02231 01 0000 110</t>
  </si>
  <si>
    <t>1 03 02251 01 0000 110</t>
  </si>
  <si>
    <t>182 1 01 02010 01 1000 110</t>
  </si>
  <si>
    <t>182 1 06 01030 10 1000 110</t>
  </si>
  <si>
    <t>182 1 06 06033 10 1000 110</t>
  </si>
  <si>
    <t>182 1 06 06043 10 1000 110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</si>
  <si>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</si>
  <si>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Прогнозируемые доходы бюджета Пудомягского сельского поселения на  2021 год</t>
  </si>
  <si>
    <t xml:space="preserve">Изменения </t>
  </si>
  <si>
    <t>Утверждено бюджет Пудомягского сельского поселения на очередной 2021 год</t>
  </si>
  <si>
    <t>Изменения 2022 года</t>
  </si>
  <si>
    <t>Изменения</t>
  </si>
  <si>
    <t>Утверждено Бюджет Пудомягского сельского поселения на плановый 2022 год</t>
  </si>
  <si>
    <t>Утверждено Бюджет Пудомягского сельского поселения на плановый 2023 год</t>
  </si>
  <si>
    <t>Утверждено Бюджет Пудомягского сельского поселения на плановый 2021 год</t>
  </si>
  <si>
    <t>Прогнозируемые доходы бюджета Пудомягского сельского поселения на  2021г.</t>
  </si>
  <si>
    <r>
      <t xml:space="preserve">Субвенции бюджетам сельских поселений на осуществление полномочий в сфере административных правонарушений  </t>
    </r>
    <r>
      <rPr>
        <b/>
        <sz val="10"/>
        <color rgb="FF000000"/>
        <rFont val="Times New Roman"/>
        <family val="1"/>
        <charset val="204"/>
      </rPr>
      <t xml:space="preserve">                                 Код цели 3038</t>
    </r>
  </si>
  <si>
    <r>
  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            </t>
    </r>
    <r>
      <rPr>
        <b/>
        <sz val="10"/>
        <color rgb="FF000000"/>
        <rFont val="Times New Roman"/>
        <family val="1"/>
        <charset val="204"/>
      </rPr>
      <t>Код цели 20-51180-00000-00000</t>
    </r>
  </si>
  <si>
    <t>611 2 022 5576 10 0000 150</t>
  </si>
  <si>
    <t>Субсидии бюджетам сельских поселений на обеспечение комплексного развития сельских территорий</t>
  </si>
  <si>
    <t>611 2 02 20302 10 0000 150</t>
  </si>
  <si>
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</si>
  <si>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r>
      <t xml:space="preserve">Прочие субсидии бюджетам поселений        </t>
    </r>
    <r>
      <rPr>
        <b/>
        <sz val="9"/>
        <color rgb="FF000000"/>
        <rFont val="Times New Roman"/>
        <family val="1"/>
        <charset val="204"/>
      </rPr>
      <t>Код цели 1022</t>
    </r>
  </si>
  <si>
    <r>
      <t xml:space="preserve">Прочие субсидии бюджетам поселений       </t>
    </r>
    <r>
      <rPr>
        <b/>
        <sz val="9"/>
        <color rgb="FF000000"/>
        <rFont val="Times New Roman"/>
        <family val="1"/>
        <charset val="204"/>
      </rPr>
      <t>Код цели 1055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</si>
  <si>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1089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</si>
  <si>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1077</t>
    </r>
  </si>
  <si>
    <r>
      <t xml:space="preserve">Прочие субсидии бюджетам поселений </t>
    </r>
    <r>
      <rPr>
        <b/>
        <sz val="9"/>
        <color rgb="FF000000"/>
        <rFont val="Times New Roman"/>
        <family val="1"/>
        <charset val="204"/>
      </rPr>
      <t>Код цели 1083</t>
    </r>
  </si>
  <si>
    <r>
      <t xml:space="preserve">Прочие субсидии бюджетам поселений  </t>
    </r>
    <r>
      <rPr>
        <b/>
        <sz val="9"/>
        <color rgb="FF000000"/>
        <rFont val="Times New Roman"/>
        <family val="1"/>
        <charset val="204"/>
      </rPr>
      <t xml:space="preserve"> Код цели 1084</t>
    </r>
  </si>
  <si>
    <r>
      <t xml:space="preserve">Прочие субсидии бюджетам поселений      </t>
    </r>
    <r>
      <rPr>
        <b/>
        <sz val="9"/>
        <color rgb="FF000000"/>
        <rFont val="Times New Roman"/>
        <family val="1"/>
        <charset val="204"/>
      </rPr>
      <t xml:space="preserve">  Код цели 1090</t>
    </r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</si>
  <si>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54</t>
    </r>
  </si>
  <si>
    <t>Прогнозируемые доходы бюджета Пудомягского сельского поселения на  2022 год</t>
  </si>
  <si>
    <t>Прогнозируемые доходы бюджета Пудомягского сельского поселения на  2023 год</t>
  </si>
  <si>
    <t>Прогнозируемые доходы бюджета Пудомягского сельского поселения на  2022год</t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</si>
  <si>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1093</t>
    </r>
  </si>
  <si>
    <r>
      <t xml:space="preserve">Субсидии бюджетам сельских поселений на обеспечение комплексного развития сельских территорий                              </t>
    </r>
    <r>
      <rPr>
        <b/>
        <sz val="10"/>
        <color rgb="FF000000"/>
        <rFont val="Times New Roman"/>
        <family val="1"/>
        <charset val="204"/>
      </rPr>
      <t xml:space="preserve"> Код цели 21-55760-00000-02000</t>
    </r>
  </si>
  <si>
    <r>
      <t>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  </r>
    <r>
      <rPr>
        <b/>
        <sz val="10"/>
        <color rgb="FF000000"/>
        <rFont val="Times New Roman"/>
        <family val="1"/>
        <charset val="204"/>
      </rPr>
      <t xml:space="preserve"> Код цели 2044</t>
    </r>
  </si>
  <si>
    <r>
      <t xml:space="preserve">Субсидии на капитальный ремонт и ремонт автомобильных дорог общего пользования местного значения </t>
    </r>
    <r>
      <rPr>
        <b/>
        <sz val="10"/>
        <color rgb="FF000000"/>
        <rFont val="Times New Roman"/>
        <family val="1"/>
        <charset val="204"/>
      </rPr>
      <t>Код цели 1043</t>
    </r>
  </si>
  <si>
    <t>Прочие межбюджетные трансферты, передаваемые бюджетам сельских поселений   Код цели 54</t>
  </si>
  <si>
    <r>
      <t xml:space="preserve">Прочие межбюджетные трансферты, передаваемые бюджетам сельских поселений   </t>
    </r>
    <r>
      <rPr>
        <b/>
        <sz val="10"/>
        <color rgb="FF000000"/>
        <rFont val="Times New Roman"/>
        <family val="1"/>
        <charset val="204"/>
      </rPr>
      <t>Код цели 10</t>
    </r>
  </si>
  <si>
    <t>от 17.06.2021</t>
  </si>
  <si>
    <t>от 17.06.2021 №109</t>
  </si>
  <si>
    <t>№109</t>
  </si>
</sst>
</file>

<file path=xl/styles.xml><?xml version="1.0" encoding="utf-8"?>
<styleSheet xmlns="http://schemas.openxmlformats.org/spreadsheetml/2006/main">
  <numFmts count="1">
    <numFmt numFmtId="164" formatCode="[$-10419]###\ ###\ ###\ ###\ ##0.00"/>
  </numFmts>
  <fonts count="19">
    <font>
      <sz val="10"/>
      <name val="Arial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Calibri"/>
      <family val="2"/>
      <charset val="204"/>
    </font>
    <font>
      <sz val="10"/>
      <color rgb="FFFF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46">
    <xf numFmtId="0" fontId="0" fillId="0" borderId="0" xfId="0"/>
    <xf numFmtId="0" fontId="2" fillId="0" borderId="0" xfId="0" applyFont="1"/>
    <xf numFmtId="0" fontId="6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left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164" fontId="8" fillId="0" borderId="1" xfId="1" applyNumberFormat="1" applyFont="1" applyBorder="1" applyAlignment="1">
      <alignment horizontal="right" vertical="center" wrapText="1" readingOrder="1"/>
    </xf>
    <xf numFmtId="164" fontId="6" fillId="0" borderId="1" xfId="1" applyNumberFormat="1" applyFont="1" applyBorder="1" applyAlignment="1">
      <alignment horizontal="right" vertical="center" wrapText="1" readingOrder="1"/>
    </xf>
    <xf numFmtId="0" fontId="6" fillId="0" borderId="1" xfId="1" applyFont="1" applyBorder="1" applyAlignment="1">
      <alignment horizontal="left" vertical="center" wrapText="1" readingOrder="1"/>
    </xf>
    <xf numFmtId="0" fontId="9" fillId="0" borderId="1" xfId="1" applyFont="1" applyBorder="1" applyAlignment="1">
      <alignment horizontal="center" vertical="center" wrapText="1" readingOrder="1"/>
    </xf>
    <xf numFmtId="0" fontId="8" fillId="0" borderId="1" xfId="1" applyFont="1" applyBorder="1" applyAlignment="1">
      <alignment horizontal="left" vertical="center" wrapText="1" readingOrder="1"/>
    </xf>
    <xf numFmtId="0" fontId="3" fillId="0" borderId="1" xfId="0" applyFont="1" applyBorder="1" applyAlignment="1">
      <alignment vertical="center"/>
    </xf>
    <xf numFmtId="2" fontId="2" fillId="0" borderId="0" xfId="0" applyNumberFormat="1" applyFont="1"/>
    <xf numFmtId="0" fontId="6" fillId="3" borderId="1" xfId="1" applyFont="1" applyFill="1" applyBorder="1" applyAlignment="1">
      <alignment horizontal="center" vertical="center" wrapText="1" readingOrder="1"/>
    </xf>
    <xf numFmtId="0" fontId="7" fillId="3" borderId="1" xfId="1" applyFont="1" applyFill="1" applyBorder="1" applyAlignment="1">
      <alignment horizontal="left" vertical="center" wrapText="1" readingOrder="1"/>
    </xf>
    <xf numFmtId="0" fontId="7" fillId="3" borderId="1" xfId="1" applyFont="1" applyFill="1" applyBorder="1" applyAlignment="1">
      <alignment horizontal="center" vertical="center" wrapText="1" readingOrder="1"/>
    </xf>
    <xf numFmtId="4" fontId="12" fillId="0" borderId="1" xfId="0" applyNumberFormat="1" applyFont="1" applyBorder="1"/>
    <xf numFmtId="4" fontId="3" fillId="0" borderId="1" xfId="0" applyNumberFormat="1" applyFont="1" applyBorder="1" applyAlignment="1">
      <alignment vertical="center"/>
    </xf>
    <xf numFmtId="4" fontId="6" fillId="2" borderId="1" xfId="1" applyNumberFormat="1" applyFont="1" applyFill="1" applyBorder="1" applyAlignment="1">
      <alignment horizontal="right" vertical="center" wrapText="1" readingOrder="1"/>
    </xf>
    <xf numFmtId="4" fontId="3" fillId="2" borderId="1" xfId="0" applyNumberFormat="1" applyFont="1" applyFill="1" applyBorder="1" applyAlignment="1">
      <alignment horizontal="right" vertical="center"/>
    </xf>
    <xf numFmtId="0" fontId="8" fillId="2" borderId="1" xfId="1" applyFont="1" applyFill="1" applyBorder="1" applyAlignment="1">
      <alignment horizontal="left" vertical="center" wrapText="1" readingOrder="1"/>
    </xf>
    <xf numFmtId="164" fontId="8" fillId="2" borderId="1" xfId="1" applyNumberFormat="1" applyFont="1" applyFill="1" applyBorder="1" applyAlignment="1">
      <alignment horizontal="right" vertical="center" wrapText="1" readingOrder="1"/>
    </xf>
    <xf numFmtId="164" fontId="6" fillId="3" borderId="1" xfId="1" applyNumberFormat="1" applyFont="1" applyFill="1" applyBorder="1" applyAlignment="1">
      <alignment horizontal="right" vertical="center" wrapText="1" readingOrder="1"/>
    </xf>
    <xf numFmtId="0" fontId="8" fillId="3" borderId="1" xfId="1" applyFont="1" applyFill="1" applyBorder="1" applyAlignment="1">
      <alignment horizontal="left" vertical="center" wrapText="1" readingOrder="1"/>
    </xf>
    <xf numFmtId="0" fontId="13" fillId="3" borderId="1" xfId="1" applyFont="1" applyFill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left" vertical="center" wrapText="1" readingOrder="1"/>
    </xf>
    <xf numFmtId="0" fontId="15" fillId="0" borderId="1" xfId="1" applyFont="1" applyBorder="1" applyAlignment="1">
      <alignment horizontal="left" vertical="center" wrapText="1" readingOrder="1"/>
    </xf>
    <xf numFmtId="0" fontId="14" fillId="0" borderId="1" xfId="1" applyFont="1" applyBorder="1" applyAlignment="1">
      <alignment horizontal="center" vertical="center" wrapText="1" readingOrder="1"/>
    </xf>
    <xf numFmtId="0" fontId="16" fillId="0" borderId="1" xfId="1" applyFont="1" applyBorder="1" applyAlignment="1">
      <alignment horizontal="left" vertical="center" wrapText="1" readingOrder="1"/>
    </xf>
    <xf numFmtId="164" fontId="16" fillId="0" borderId="1" xfId="1" applyNumberFormat="1" applyFont="1" applyBorder="1" applyAlignment="1">
      <alignment horizontal="right" vertical="center" wrapText="1" readingOrder="1"/>
    </xf>
    <xf numFmtId="0" fontId="17" fillId="0" borderId="0" xfId="0" applyFont="1"/>
    <xf numFmtId="0" fontId="14" fillId="3" borderId="1" xfId="1" applyFont="1" applyFill="1" applyBorder="1" applyAlignment="1">
      <alignment horizontal="left" vertical="center" wrapText="1" readingOrder="1"/>
    </xf>
    <xf numFmtId="0" fontId="2" fillId="0" borderId="0" xfId="0" applyFont="1"/>
    <xf numFmtId="2" fontId="3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0" fontId="1" fillId="0" borderId="0" xfId="0" applyFont="1"/>
    <xf numFmtId="0" fontId="15" fillId="3" borderId="1" xfId="1" applyFont="1" applyFill="1" applyBorder="1" applyAlignment="1">
      <alignment horizontal="left" vertical="center" wrapText="1" readingOrder="1"/>
    </xf>
    <xf numFmtId="0" fontId="15" fillId="3" borderId="1" xfId="1" applyFont="1" applyFill="1" applyBorder="1" applyAlignment="1">
      <alignment horizontal="center" vertical="center" wrapText="1" readingOrder="1"/>
    </xf>
    <xf numFmtId="164" fontId="15" fillId="3" borderId="1" xfId="1" applyNumberFormat="1" applyFont="1" applyFill="1" applyBorder="1" applyAlignment="1">
      <alignment horizontal="right" vertical="center" wrapText="1" readingOrder="1"/>
    </xf>
    <xf numFmtId="0" fontId="14" fillId="3" borderId="1" xfId="1" applyFont="1" applyFill="1" applyBorder="1" applyAlignment="1">
      <alignment horizontal="center" vertical="center" wrapText="1" readingOrder="1"/>
    </xf>
    <xf numFmtId="4" fontId="8" fillId="0" borderId="1" xfId="1" applyNumberFormat="1" applyFont="1" applyBorder="1" applyAlignment="1">
      <alignment horizontal="right" vertical="center" wrapText="1" readingOrder="1"/>
    </xf>
    <xf numFmtId="4" fontId="8" fillId="0" borderId="1" xfId="1" applyNumberFormat="1" applyFont="1" applyBorder="1" applyAlignment="1">
      <alignment horizontal="center" vertical="center" wrapText="1" readingOrder="1"/>
    </xf>
    <xf numFmtId="0" fontId="9" fillId="3" borderId="1" xfId="1" applyFont="1" applyFill="1" applyBorder="1" applyAlignment="1">
      <alignment horizontal="center" vertical="center" wrapText="1" readingOrder="1"/>
    </xf>
    <xf numFmtId="0" fontId="6" fillId="3" borderId="1" xfId="1" applyFont="1" applyFill="1" applyBorder="1" applyAlignment="1">
      <alignment horizontal="left" vertical="center" wrapText="1" readingOrder="1"/>
    </xf>
    <xf numFmtId="4" fontId="6" fillId="3" borderId="1" xfId="1" applyNumberFormat="1" applyFont="1" applyFill="1" applyBorder="1" applyAlignment="1">
      <alignment horizontal="right" vertical="center" wrapText="1" readingOrder="1"/>
    </xf>
    <xf numFmtId="164" fontId="10" fillId="3" borderId="1" xfId="0" applyNumberFormat="1" applyFont="1" applyFill="1" applyBorder="1"/>
    <xf numFmtId="0" fontId="2" fillId="0" borderId="0" xfId="0" applyFont="1"/>
    <xf numFmtId="2" fontId="3" fillId="0" borderId="0" xfId="0" applyNumberFormat="1" applyFont="1" applyAlignment="1">
      <alignment horizontal="right" vertical="center"/>
    </xf>
    <xf numFmtId="2" fontId="11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4" fontId="2" fillId="0" borderId="0" xfId="0" applyNumberFormat="1" applyFont="1"/>
    <xf numFmtId="4" fontId="6" fillId="3" borderId="1" xfId="1" applyNumberFormat="1" applyFont="1" applyFill="1" applyBorder="1" applyAlignment="1">
      <alignment horizontal="center" vertical="center" wrapText="1" readingOrder="1"/>
    </xf>
    <xf numFmtId="4" fontId="6" fillId="0" borderId="1" xfId="1" applyNumberFormat="1" applyFont="1" applyBorder="1" applyAlignment="1">
      <alignment horizontal="right" vertical="center" wrapText="1" readingOrder="1"/>
    </xf>
    <xf numFmtId="4" fontId="15" fillId="0" borderId="1" xfId="1" applyNumberFormat="1" applyFont="1" applyBorder="1" applyAlignment="1">
      <alignment horizontal="right" vertical="center" wrapText="1" readingOrder="1"/>
    </xf>
    <xf numFmtId="4" fontId="8" fillId="2" borderId="1" xfId="1" applyNumberFormat="1" applyFont="1" applyFill="1" applyBorder="1" applyAlignment="1">
      <alignment horizontal="right" vertical="center" wrapText="1" readingOrder="1"/>
    </xf>
    <xf numFmtId="4" fontId="16" fillId="0" borderId="1" xfId="1" applyNumberFormat="1" applyFont="1" applyBorder="1" applyAlignment="1">
      <alignment horizontal="right" vertical="center" wrapText="1" readingOrder="1"/>
    </xf>
    <xf numFmtId="0" fontId="2" fillId="0" borderId="1" xfId="0" applyFont="1" applyBorder="1"/>
    <xf numFmtId="0" fontId="2" fillId="0" borderId="0" xfId="0" applyFont="1" applyBorder="1"/>
    <xf numFmtId="0" fontId="0" fillId="0" borderId="0" xfId="0" applyBorder="1"/>
    <xf numFmtId="0" fontId="17" fillId="0" borderId="1" xfId="0" applyFont="1" applyBorder="1"/>
    <xf numFmtId="4" fontId="2" fillId="0" borderId="0" xfId="0" applyNumberFormat="1" applyFont="1" applyBorder="1"/>
    <xf numFmtId="4" fontId="11" fillId="0" borderId="0" xfId="0" applyNumberFormat="1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right" vertical="center"/>
    </xf>
    <xf numFmtId="4" fontId="3" fillId="0" borderId="0" xfId="0" applyNumberFormat="1" applyFont="1" applyBorder="1" applyAlignment="1">
      <alignment horizontal="right" vertical="center"/>
    </xf>
    <xf numFmtId="0" fontId="14" fillId="0" borderId="5" xfId="1" applyFont="1" applyBorder="1" applyAlignment="1">
      <alignment horizontal="left" vertical="center" wrapText="1" readingOrder="1"/>
    </xf>
    <xf numFmtId="0" fontId="6" fillId="0" borderId="6" xfId="1" applyFont="1" applyBorder="1" applyAlignment="1">
      <alignment horizontal="center" vertical="center" wrapText="1" readingOrder="1"/>
    </xf>
    <xf numFmtId="4" fontId="6" fillId="0" borderId="6" xfId="1" applyNumberFormat="1" applyFont="1" applyBorder="1" applyAlignment="1">
      <alignment horizontal="right" vertical="center" wrapText="1" readingOrder="1"/>
    </xf>
    <xf numFmtId="4" fontId="6" fillId="0" borderId="7" xfId="1" applyNumberFormat="1" applyFont="1" applyBorder="1" applyAlignment="1">
      <alignment horizontal="right" vertical="center" wrapText="1" readingOrder="1"/>
    </xf>
    <xf numFmtId="0" fontId="16" fillId="0" borderId="8" xfId="1" applyFont="1" applyBorder="1" applyAlignment="1">
      <alignment horizontal="left" vertical="center" wrapText="1" readingOrder="1"/>
    </xf>
    <xf numFmtId="4" fontId="16" fillId="0" borderId="11" xfId="1" applyNumberFormat="1" applyFont="1" applyBorder="1" applyAlignment="1">
      <alignment horizontal="right" vertical="center" wrapText="1" readingOrder="1"/>
    </xf>
    <xf numFmtId="0" fontId="8" fillId="0" borderId="8" xfId="1" applyFont="1" applyBorder="1" applyAlignment="1">
      <alignment horizontal="left" vertical="center" wrapText="1" readingOrder="1"/>
    </xf>
    <xf numFmtId="0" fontId="8" fillId="0" borderId="10" xfId="1" applyFont="1" applyBorder="1" applyAlignment="1">
      <alignment horizontal="left" vertical="center" wrapText="1" readingOrder="1"/>
    </xf>
    <xf numFmtId="0" fontId="8" fillId="0" borderId="12" xfId="1" applyFont="1" applyBorder="1" applyAlignment="1">
      <alignment horizontal="left" vertical="center" wrapText="1" readingOrder="1"/>
    </xf>
    <xf numFmtId="4" fontId="8" fillId="0" borderId="12" xfId="1" applyNumberFormat="1" applyFont="1" applyBorder="1" applyAlignment="1">
      <alignment horizontal="right" vertical="center" wrapText="1" readingOrder="1"/>
    </xf>
    <xf numFmtId="4" fontId="16" fillId="0" borderId="13" xfId="1" applyNumberFormat="1" applyFont="1" applyBorder="1" applyAlignment="1">
      <alignment horizontal="right" vertical="center" wrapText="1" readingOrder="1"/>
    </xf>
    <xf numFmtId="0" fontId="14" fillId="3" borderId="3" xfId="1" applyFont="1" applyFill="1" applyBorder="1" applyAlignment="1">
      <alignment horizontal="left" vertical="center" wrapText="1" readingOrder="1"/>
    </xf>
    <xf numFmtId="0" fontId="6" fillId="3" borderId="3" xfId="1" applyFont="1" applyFill="1" applyBorder="1" applyAlignment="1">
      <alignment horizontal="center" vertical="center" wrapText="1" readingOrder="1"/>
    </xf>
    <xf numFmtId="4" fontId="6" fillId="3" borderId="3" xfId="1" applyNumberFormat="1" applyFont="1" applyFill="1" applyBorder="1" applyAlignment="1">
      <alignment horizontal="right" vertical="center" wrapText="1" readingOrder="1"/>
    </xf>
    <xf numFmtId="0" fontId="14" fillId="0" borderId="18" xfId="1" applyFont="1" applyBorder="1" applyAlignment="1">
      <alignment horizontal="left" vertical="center" wrapText="1" readingOrder="1"/>
    </xf>
    <xf numFmtId="0" fontId="6" fillId="0" borderId="19" xfId="1" applyFont="1" applyBorder="1" applyAlignment="1">
      <alignment horizontal="center" vertical="center" wrapText="1" readingOrder="1"/>
    </xf>
    <xf numFmtId="4" fontId="6" fillId="2" borderId="19" xfId="1" applyNumberFormat="1" applyFont="1" applyFill="1" applyBorder="1" applyAlignment="1">
      <alignment horizontal="right" vertical="center" wrapText="1" readingOrder="1"/>
    </xf>
    <xf numFmtId="4" fontId="6" fillId="2" borderId="20" xfId="1" applyNumberFormat="1" applyFont="1" applyFill="1" applyBorder="1" applyAlignment="1">
      <alignment horizontal="right" vertical="center" wrapText="1" readingOrder="1"/>
    </xf>
    <xf numFmtId="4" fontId="6" fillId="2" borderId="6" xfId="1" applyNumberFormat="1" applyFont="1" applyFill="1" applyBorder="1" applyAlignment="1">
      <alignment horizontal="right" vertical="center" wrapText="1" readingOrder="1"/>
    </xf>
    <xf numFmtId="4" fontId="6" fillId="2" borderId="7" xfId="1" applyNumberFormat="1" applyFont="1" applyFill="1" applyBorder="1" applyAlignment="1">
      <alignment horizontal="right" vertical="center" wrapText="1" readingOrder="1"/>
    </xf>
    <xf numFmtId="4" fontId="8" fillId="2" borderId="11" xfId="1" applyNumberFormat="1" applyFont="1" applyFill="1" applyBorder="1" applyAlignment="1">
      <alignment horizontal="right" vertical="center" wrapText="1" readingOrder="1"/>
    </xf>
    <xf numFmtId="4" fontId="8" fillId="2" borderId="12" xfId="1" applyNumberFormat="1" applyFont="1" applyFill="1" applyBorder="1" applyAlignment="1">
      <alignment horizontal="right" vertical="center" wrapText="1" readingOrder="1"/>
    </xf>
    <xf numFmtId="0" fontId="8" fillId="3" borderId="2" xfId="1" applyFont="1" applyFill="1" applyBorder="1" applyAlignment="1">
      <alignment horizontal="left" vertical="center" wrapText="1" readingOrder="1"/>
    </xf>
    <xf numFmtId="0" fontId="13" fillId="3" borderId="2" xfId="1" applyFont="1" applyFill="1" applyBorder="1" applyAlignment="1">
      <alignment horizontal="left" vertical="center" wrapText="1" readingOrder="1"/>
    </xf>
    <xf numFmtId="4" fontId="10" fillId="0" borderId="6" xfId="0" applyNumberFormat="1" applyFont="1" applyBorder="1"/>
    <xf numFmtId="4" fontId="10" fillId="0" borderId="7" xfId="0" applyNumberFormat="1" applyFont="1" applyBorder="1"/>
    <xf numFmtId="4" fontId="8" fillId="0" borderId="13" xfId="1" applyNumberFormat="1" applyFont="1" applyBorder="1" applyAlignment="1">
      <alignment horizontal="right" vertical="center" wrapText="1" readingOrder="1"/>
    </xf>
    <xf numFmtId="0" fontId="8" fillId="3" borderId="18" xfId="1" applyFont="1" applyFill="1" applyBorder="1" applyAlignment="1">
      <alignment horizontal="left" vertical="center" wrapText="1" readingOrder="1"/>
    </xf>
    <xf numFmtId="0" fontId="13" fillId="3" borderId="19" xfId="1" applyFont="1" applyFill="1" applyBorder="1" applyAlignment="1">
      <alignment horizontal="left" vertical="center" wrapText="1" readingOrder="1"/>
    </xf>
    <xf numFmtId="4" fontId="6" fillId="3" borderId="19" xfId="1" applyNumberFormat="1" applyFont="1" applyFill="1" applyBorder="1" applyAlignment="1">
      <alignment horizontal="right" vertical="center" wrapText="1" readingOrder="1"/>
    </xf>
    <xf numFmtId="4" fontId="6" fillId="3" borderId="20" xfId="1" applyNumberFormat="1" applyFont="1" applyFill="1" applyBorder="1" applyAlignment="1">
      <alignment horizontal="right" vertical="center" wrapText="1" readingOrder="1"/>
    </xf>
    <xf numFmtId="0" fontId="7" fillId="0" borderId="3" xfId="1" applyFont="1" applyBorder="1" applyAlignment="1">
      <alignment horizontal="left" vertical="center" wrapText="1" readingOrder="1"/>
    </xf>
    <xf numFmtId="0" fontId="7" fillId="0" borderId="3" xfId="1" applyFont="1" applyBorder="1" applyAlignment="1">
      <alignment horizontal="center" vertical="center" wrapText="1" readingOrder="1"/>
    </xf>
    <xf numFmtId="4" fontId="6" fillId="0" borderId="3" xfId="1" applyNumberFormat="1" applyFont="1" applyBorder="1" applyAlignment="1">
      <alignment horizontal="right" vertical="center" wrapText="1" readingOrder="1"/>
    </xf>
    <xf numFmtId="164" fontId="6" fillId="0" borderId="3" xfId="1" applyNumberFormat="1" applyFont="1" applyBorder="1" applyAlignment="1">
      <alignment horizontal="right" vertical="center" wrapText="1" readingOrder="1"/>
    </xf>
    <xf numFmtId="4" fontId="6" fillId="0" borderId="2" xfId="1" applyNumberFormat="1" applyFont="1" applyBorder="1" applyAlignment="1">
      <alignment horizontal="right" vertical="center" wrapText="1" readingOrder="1"/>
    </xf>
    <xf numFmtId="164" fontId="6" fillId="0" borderId="2" xfId="1" applyNumberFormat="1" applyFont="1" applyBorder="1" applyAlignment="1">
      <alignment horizontal="right" vertical="center" wrapText="1" readingOrder="1"/>
    </xf>
    <xf numFmtId="0" fontId="15" fillId="0" borderId="5" xfId="1" applyFont="1" applyBorder="1" applyAlignment="1">
      <alignment horizontal="left" vertical="center" wrapText="1" readingOrder="1"/>
    </xf>
    <xf numFmtId="0" fontId="14" fillId="0" borderId="6" xfId="1" applyFont="1" applyBorder="1" applyAlignment="1">
      <alignment horizontal="center" vertical="center" wrapText="1" readingOrder="1"/>
    </xf>
    <xf numFmtId="4" fontId="15" fillId="0" borderId="6" xfId="1" applyNumberFormat="1" applyFont="1" applyBorder="1" applyAlignment="1">
      <alignment horizontal="right" vertical="center" wrapText="1" readingOrder="1"/>
    </xf>
    <xf numFmtId="164" fontId="15" fillId="0" borderId="6" xfId="1" applyNumberFormat="1" applyFont="1" applyBorder="1" applyAlignment="1">
      <alignment horizontal="right" vertical="center" wrapText="1" readingOrder="1"/>
    </xf>
    <xf numFmtId="164" fontId="15" fillId="0" borderId="7" xfId="1" applyNumberFormat="1" applyFont="1" applyBorder="1" applyAlignment="1">
      <alignment horizontal="right" vertical="center" wrapText="1" readingOrder="1"/>
    </xf>
    <xf numFmtId="4" fontId="3" fillId="0" borderId="12" xfId="0" applyNumberFormat="1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" fontId="3" fillId="0" borderId="13" xfId="0" applyNumberFormat="1" applyFont="1" applyBorder="1" applyAlignment="1">
      <alignment vertical="center"/>
    </xf>
    <xf numFmtId="0" fontId="9" fillId="0" borderId="6" xfId="1" applyFont="1" applyBorder="1" applyAlignment="1">
      <alignment horizontal="center" vertical="center" wrapText="1" readingOrder="1"/>
    </xf>
    <xf numFmtId="164" fontId="6" fillId="0" borderId="6" xfId="1" applyNumberFormat="1" applyFont="1" applyBorder="1" applyAlignment="1">
      <alignment horizontal="right" vertical="center" wrapText="1" readingOrder="1"/>
    </xf>
    <xf numFmtId="164" fontId="6" fillId="0" borderId="7" xfId="1" applyNumberFormat="1" applyFont="1" applyBorder="1" applyAlignment="1">
      <alignment horizontal="right" vertical="center" wrapText="1" readingOrder="1"/>
    </xf>
    <xf numFmtId="164" fontId="8" fillId="0" borderId="11" xfId="1" applyNumberFormat="1" applyFont="1" applyBorder="1" applyAlignment="1">
      <alignment horizontal="right" vertical="center" wrapText="1" readingOrder="1"/>
    </xf>
    <xf numFmtId="164" fontId="8" fillId="0" borderId="12" xfId="1" applyNumberFormat="1" applyFont="1" applyBorder="1" applyAlignment="1">
      <alignment horizontal="right" vertical="center" wrapText="1" readingOrder="1"/>
    </xf>
    <xf numFmtId="164" fontId="8" fillId="0" borderId="13" xfId="1" applyNumberFormat="1" applyFont="1" applyBorder="1" applyAlignment="1">
      <alignment horizontal="right" vertical="center" wrapText="1" readingOrder="1"/>
    </xf>
    <xf numFmtId="4" fontId="12" fillId="0" borderId="12" xfId="0" applyNumberFormat="1" applyFont="1" applyBorder="1"/>
    <xf numFmtId="4" fontId="12" fillId="0" borderId="13" xfId="0" applyNumberFormat="1" applyFont="1" applyBorder="1"/>
    <xf numFmtId="0" fontId="8" fillId="0" borderId="2" xfId="1" applyFont="1" applyBorder="1" applyAlignment="1">
      <alignment horizontal="left" vertical="center" wrapText="1" readingOrder="1"/>
    </xf>
    <xf numFmtId="0" fontId="7" fillId="0" borderId="2" xfId="1" applyFont="1" applyBorder="1" applyAlignment="1">
      <alignment horizontal="center" vertical="center" wrapText="1" readingOrder="1"/>
    </xf>
    <xf numFmtId="0" fontId="6" fillId="0" borderId="5" xfId="1" applyFont="1" applyBorder="1" applyAlignment="1">
      <alignment horizontal="left" vertical="center" wrapText="1" readingOrder="1"/>
    </xf>
    <xf numFmtId="4" fontId="6" fillId="2" borderId="11" xfId="1" applyNumberFormat="1" applyFont="1" applyFill="1" applyBorder="1" applyAlignment="1">
      <alignment horizontal="right" vertical="center" wrapText="1" readingOrder="1"/>
    </xf>
    <xf numFmtId="4" fontId="3" fillId="2" borderId="11" xfId="0" applyNumberFormat="1" applyFont="1" applyFill="1" applyBorder="1" applyAlignment="1">
      <alignment horizontal="right" vertical="center"/>
    </xf>
    <xf numFmtId="4" fontId="3" fillId="2" borderId="12" xfId="0" applyNumberFormat="1" applyFont="1" applyFill="1" applyBorder="1" applyAlignment="1">
      <alignment horizontal="right" vertical="center"/>
    </xf>
    <xf numFmtId="4" fontId="3" fillId="2" borderId="13" xfId="0" applyNumberFormat="1" applyFont="1" applyFill="1" applyBorder="1" applyAlignment="1">
      <alignment horizontal="right" vertical="center"/>
    </xf>
    <xf numFmtId="164" fontId="6" fillId="3" borderId="3" xfId="1" applyNumberFormat="1" applyFont="1" applyFill="1" applyBorder="1" applyAlignment="1">
      <alignment horizontal="right" vertical="center" wrapText="1" readingOrder="1"/>
    </xf>
    <xf numFmtId="164" fontId="16" fillId="0" borderId="11" xfId="1" applyNumberFormat="1" applyFont="1" applyBorder="1" applyAlignment="1">
      <alignment horizontal="right" vertical="center" wrapText="1" readingOrder="1"/>
    </xf>
    <xf numFmtId="164" fontId="6" fillId="2" borderId="7" xfId="1" applyNumberFormat="1" applyFont="1" applyFill="1" applyBorder="1" applyAlignment="1">
      <alignment horizontal="right" vertical="center" wrapText="1" readingOrder="1"/>
    </xf>
    <xf numFmtId="164" fontId="8" fillId="2" borderId="12" xfId="1" applyNumberFormat="1" applyFont="1" applyFill="1" applyBorder="1" applyAlignment="1">
      <alignment horizontal="right" vertical="center" wrapText="1" readingOrder="1"/>
    </xf>
    <xf numFmtId="0" fontId="8" fillId="0" borderId="16" xfId="1" applyFont="1" applyBorder="1" applyAlignment="1">
      <alignment horizontal="left" vertical="center" wrapText="1" readingOrder="1"/>
    </xf>
    <xf numFmtId="0" fontId="8" fillId="0" borderId="3" xfId="1" applyFont="1" applyBorder="1" applyAlignment="1">
      <alignment horizontal="left" vertical="center" wrapText="1" readingOrder="1"/>
    </xf>
    <xf numFmtId="164" fontId="8" fillId="3" borderId="2" xfId="1" applyNumberFormat="1" applyFont="1" applyFill="1" applyBorder="1" applyAlignment="1">
      <alignment horizontal="right" vertical="center" wrapText="1" readingOrder="1"/>
    </xf>
    <xf numFmtId="4" fontId="6" fillId="3" borderId="2" xfId="1" applyNumberFormat="1" applyFont="1" applyFill="1" applyBorder="1" applyAlignment="1">
      <alignment horizontal="right" vertical="center" wrapText="1" readingOrder="1"/>
    </xf>
    <xf numFmtId="164" fontId="6" fillId="3" borderId="2" xfId="1" applyNumberFormat="1" applyFont="1" applyFill="1" applyBorder="1" applyAlignment="1">
      <alignment horizontal="right" vertical="center" wrapText="1" readingOrder="1"/>
    </xf>
    <xf numFmtId="0" fontId="2" fillId="0" borderId="3" xfId="0" applyFont="1" applyBorder="1"/>
    <xf numFmtId="0" fontId="2" fillId="0" borderId="12" xfId="0" applyFont="1" applyBorder="1"/>
    <xf numFmtId="4" fontId="15" fillId="0" borderId="6" xfId="1" applyNumberFormat="1" applyFont="1" applyBorder="1" applyAlignment="1">
      <alignment horizontal="center" vertical="center" wrapText="1" readingOrder="1"/>
    </xf>
    <xf numFmtId="4" fontId="3" fillId="0" borderId="12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6" fillId="0" borderId="6" xfId="1" applyNumberFormat="1" applyFont="1" applyBorder="1" applyAlignment="1">
      <alignment horizontal="center" vertical="center" wrapText="1" readingOrder="1"/>
    </xf>
    <xf numFmtId="164" fontId="8" fillId="0" borderId="3" xfId="1" applyNumberFormat="1" applyFont="1" applyBorder="1" applyAlignment="1">
      <alignment horizontal="right" vertical="center" wrapText="1" readingOrder="1"/>
    </xf>
    <xf numFmtId="4" fontId="2" fillId="0" borderId="21" xfId="0" applyNumberFormat="1" applyFont="1" applyBorder="1" applyAlignment="1">
      <alignment horizontal="center" vertical="center"/>
    </xf>
    <xf numFmtId="164" fontId="6" fillId="0" borderId="6" xfId="1" applyNumberFormat="1" applyFont="1" applyBorder="1" applyAlignment="1">
      <alignment horizontal="center" vertical="center" wrapText="1" readingOrder="1"/>
    </xf>
    <xf numFmtId="0" fontId="2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4" fontId="3" fillId="0" borderId="13" xfId="0" applyNumberFormat="1" applyFont="1" applyBorder="1"/>
    <xf numFmtId="4" fontId="3" fillId="0" borderId="11" xfId="0" applyNumberFormat="1" applyFont="1" applyBorder="1" applyAlignment="1">
      <alignment horizontal="center" vertical="center"/>
    </xf>
    <xf numFmtId="4" fontId="10" fillId="0" borderId="11" xfId="0" applyNumberFormat="1" applyFont="1" applyBorder="1" applyAlignment="1">
      <alignment horizontal="center" vertical="center"/>
    </xf>
    <xf numFmtId="4" fontId="6" fillId="2" borderId="1" xfId="1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horizontal="center" vertical="center"/>
    </xf>
    <xf numFmtId="0" fontId="14" fillId="3" borderId="2" xfId="1" applyFont="1" applyFill="1" applyBorder="1" applyAlignment="1">
      <alignment horizontal="left" vertical="center" wrapText="1" readingOrder="1"/>
    </xf>
    <xf numFmtId="0" fontId="6" fillId="3" borderId="2" xfId="1" applyFont="1" applyFill="1" applyBorder="1" applyAlignment="1">
      <alignment horizontal="center" vertical="center" wrapText="1" readingOrder="1"/>
    </xf>
    <xf numFmtId="0" fontId="8" fillId="0" borderId="5" xfId="1" applyFont="1" applyBorder="1" applyAlignment="1">
      <alignment horizontal="left" vertical="center" wrapText="1" readingOrder="1"/>
    </xf>
    <xf numFmtId="0" fontId="7" fillId="0" borderId="6" xfId="1" applyFont="1" applyBorder="1" applyAlignment="1">
      <alignment horizontal="center" vertical="center" wrapText="1" readingOrder="1"/>
    </xf>
    <xf numFmtId="0" fontId="6" fillId="0" borderId="8" xfId="1" applyFont="1" applyBorder="1" applyAlignment="1">
      <alignment horizontal="left" vertical="center" wrapText="1" readingOrder="1"/>
    </xf>
    <xf numFmtId="0" fontId="8" fillId="2" borderId="8" xfId="1" applyFont="1" applyFill="1" applyBorder="1" applyAlignment="1">
      <alignment horizontal="left" vertical="center" wrapText="1" readingOrder="1"/>
    </xf>
    <xf numFmtId="164" fontId="6" fillId="0" borderId="1" xfId="1" applyNumberFormat="1" applyFont="1" applyBorder="1" applyAlignment="1">
      <alignment horizontal="center" vertical="center" wrapText="1" readingOrder="1"/>
    </xf>
    <xf numFmtId="2" fontId="3" fillId="0" borderId="11" xfId="0" applyNumberFormat="1" applyFont="1" applyBorder="1" applyAlignment="1">
      <alignment horizontal="center" vertical="center"/>
    </xf>
    <xf numFmtId="2" fontId="10" fillId="0" borderId="1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vertical="center"/>
    </xf>
    <xf numFmtId="0" fontId="14" fillId="3" borderId="5" xfId="1" applyFont="1" applyFill="1" applyBorder="1" applyAlignment="1">
      <alignment horizontal="left" vertical="center" wrapText="1" readingOrder="1"/>
    </xf>
    <xf numFmtId="0" fontId="6" fillId="3" borderId="6" xfId="1" applyFont="1" applyFill="1" applyBorder="1" applyAlignment="1">
      <alignment horizontal="center" vertical="center" wrapText="1" readingOrder="1"/>
    </xf>
    <xf numFmtId="164" fontId="6" fillId="3" borderId="6" xfId="1" applyNumberFormat="1" applyFont="1" applyFill="1" applyBorder="1" applyAlignment="1">
      <alignment horizontal="right" vertical="center" wrapText="1" readingOrder="1"/>
    </xf>
    <xf numFmtId="2" fontId="2" fillId="3" borderId="7" xfId="0" applyNumberFormat="1" applyFont="1" applyFill="1" applyBorder="1"/>
    <xf numFmtId="2" fontId="10" fillId="3" borderId="7" xfId="0" applyNumberFormat="1" applyFont="1" applyFill="1" applyBorder="1" applyAlignment="1">
      <alignment vertical="center"/>
    </xf>
    <xf numFmtId="2" fontId="3" fillId="0" borderId="11" xfId="0" applyNumberFormat="1" applyFont="1" applyBorder="1"/>
    <xf numFmtId="2" fontId="10" fillId="3" borderId="7" xfId="0" applyNumberFormat="1" applyFont="1" applyFill="1" applyBorder="1" applyAlignment="1">
      <alignment horizontal="center" vertical="center"/>
    </xf>
    <xf numFmtId="0" fontId="14" fillId="0" borderId="10" xfId="1" applyFont="1" applyBorder="1" applyAlignment="1">
      <alignment horizontal="left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164" fontId="6" fillId="2" borderId="12" xfId="1" applyNumberFormat="1" applyFont="1" applyFill="1" applyBorder="1" applyAlignment="1">
      <alignment horizontal="right" vertical="center" wrapText="1" readingOrder="1"/>
    </xf>
    <xf numFmtId="2" fontId="2" fillId="0" borderId="13" xfId="0" applyNumberFormat="1" applyFont="1" applyBorder="1"/>
    <xf numFmtId="0" fontId="14" fillId="3" borderId="18" xfId="1" applyFont="1" applyFill="1" applyBorder="1" applyAlignment="1">
      <alignment horizontal="left" vertical="center" wrapText="1" readingOrder="1"/>
    </xf>
    <xf numFmtId="0" fontId="6" fillId="3" borderId="19" xfId="1" applyFont="1" applyFill="1" applyBorder="1" applyAlignment="1">
      <alignment horizontal="center" vertical="center" wrapText="1" readingOrder="1"/>
    </xf>
    <xf numFmtId="164" fontId="6" fillId="3" borderId="19" xfId="1" applyNumberFormat="1" applyFont="1" applyFill="1" applyBorder="1" applyAlignment="1">
      <alignment horizontal="right" vertical="center" wrapText="1" readingOrder="1"/>
    </xf>
    <xf numFmtId="2" fontId="3" fillId="0" borderId="11" xfId="0" applyNumberFormat="1" applyFont="1" applyBorder="1" applyAlignment="1">
      <alignment vertical="center"/>
    </xf>
    <xf numFmtId="2" fontId="3" fillId="0" borderId="13" xfId="0" applyNumberFormat="1" applyFont="1" applyBorder="1" applyAlignment="1">
      <alignment vertical="center"/>
    </xf>
    <xf numFmtId="164" fontId="10" fillId="3" borderId="6" xfId="0" applyNumberFormat="1" applyFont="1" applyFill="1" applyBorder="1"/>
    <xf numFmtId="0" fontId="6" fillId="3" borderId="5" xfId="1" applyFont="1" applyFill="1" applyBorder="1" applyAlignment="1">
      <alignment horizontal="center" vertical="center" wrapText="1" readingOrder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left" vertical="center" wrapText="1" readingOrder="1"/>
    </xf>
    <xf numFmtId="0" fontId="7" fillId="0" borderId="10" xfId="1" applyFont="1" applyBorder="1" applyAlignment="1">
      <alignment horizontal="left" vertical="center" wrapText="1" readingOrder="1"/>
    </xf>
    <xf numFmtId="0" fontId="7" fillId="0" borderId="12" xfId="1" applyFont="1" applyBorder="1" applyAlignment="1">
      <alignment horizontal="center" vertical="center" wrapText="1" readingOrder="1"/>
    </xf>
    <xf numFmtId="164" fontId="6" fillId="0" borderId="12" xfId="1" applyNumberFormat="1" applyFont="1" applyBorder="1" applyAlignment="1">
      <alignment horizontal="right" vertical="center" wrapText="1" readingOrder="1"/>
    </xf>
    <xf numFmtId="2" fontId="10" fillId="3" borderId="11" xfId="0" applyNumberFormat="1" applyFont="1" applyFill="1" applyBorder="1" applyAlignment="1">
      <alignment vertical="center"/>
    </xf>
    <xf numFmtId="4" fontId="3" fillId="0" borderId="12" xfId="0" applyNumberFormat="1" applyFont="1" applyBorder="1"/>
    <xf numFmtId="0" fontId="3" fillId="0" borderId="12" xfId="0" applyFont="1" applyBorder="1"/>
    <xf numFmtId="4" fontId="3" fillId="3" borderId="2" xfId="0" applyNumberFormat="1" applyFont="1" applyFill="1" applyBorder="1" applyAlignment="1">
      <alignment horizontal="right" vertical="center"/>
    </xf>
    <xf numFmtId="0" fontId="16" fillId="0" borderId="15" xfId="1" applyFont="1" applyBorder="1" applyAlignment="1">
      <alignment horizontal="left" vertical="center" wrapText="1" readingOrder="1"/>
    </xf>
    <xf numFmtId="4" fontId="8" fillId="0" borderId="2" xfId="1" applyNumberFormat="1" applyFont="1" applyBorder="1" applyAlignment="1">
      <alignment horizontal="right" vertical="center" wrapText="1" readingOrder="1"/>
    </xf>
    <xf numFmtId="164" fontId="8" fillId="0" borderId="9" xfId="1" applyNumberFormat="1" applyFont="1" applyBorder="1" applyAlignment="1">
      <alignment horizontal="right" vertical="center" wrapText="1" readingOrder="1"/>
    </xf>
    <xf numFmtId="0" fontId="15" fillId="3" borderId="5" xfId="1" applyFont="1" applyFill="1" applyBorder="1" applyAlignment="1">
      <alignment horizontal="left" vertical="center" wrapText="1" readingOrder="1"/>
    </xf>
    <xf numFmtId="0" fontId="15" fillId="3" borderId="6" xfId="1" applyFont="1" applyFill="1" applyBorder="1" applyAlignment="1">
      <alignment horizontal="center" vertical="center" wrapText="1" readingOrder="1"/>
    </xf>
    <xf numFmtId="164" fontId="15" fillId="3" borderId="6" xfId="1" applyNumberFormat="1" applyFont="1" applyFill="1" applyBorder="1" applyAlignment="1">
      <alignment horizontal="right" vertical="center" wrapText="1" readingOrder="1"/>
    </xf>
    <xf numFmtId="164" fontId="15" fillId="3" borderId="7" xfId="1" applyNumberFormat="1" applyFont="1" applyFill="1" applyBorder="1" applyAlignment="1">
      <alignment horizontal="right" vertical="center" wrapText="1" readingOrder="1"/>
    </xf>
    <xf numFmtId="0" fontId="15" fillId="3" borderId="3" xfId="1" applyFont="1" applyFill="1" applyBorder="1" applyAlignment="1">
      <alignment horizontal="left" vertical="center" wrapText="1" readingOrder="1"/>
    </xf>
    <xf numFmtId="0" fontId="15" fillId="3" borderId="3" xfId="1" applyFont="1" applyFill="1" applyBorder="1" applyAlignment="1">
      <alignment horizontal="center" vertical="center" wrapText="1" readingOrder="1"/>
    </xf>
    <xf numFmtId="164" fontId="15" fillId="3" borderId="3" xfId="1" applyNumberFormat="1" applyFont="1" applyFill="1" applyBorder="1" applyAlignment="1">
      <alignment horizontal="right" vertical="center" wrapText="1" readingOrder="1"/>
    </xf>
    <xf numFmtId="164" fontId="6" fillId="3" borderId="20" xfId="1" applyNumberFormat="1" applyFont="1" applyFill="1" applyBorder="1" applyAlignment="1">
      <alignment horizontal="right" vertical="center" wrapText="1" readingOrder="1"/>
    </xf>
    <xf numFmtId="4" fontId="6" fillId="3" borderId="6" xfId="1" applyNumberFormat="1" applyFont="1" applyFill="1" applyBorder="1" applyAlignment="1">
      <alignment horizontal="right" vertical="center" wrapText="1" readingOrder="1"/>
    </xf>
    <xf numFmtId="164" fontId="6" fillId="3" borderId="7" xfId="1" applyNumberFormat="1" applyFont="1" applyFill="1" applyBorder="1" applyAlignment="1">
      <alignment horizontal="right" vertical="center" wrapText="1" readingOrder="1"/>
    </xf>
    <xf numFmtId="0" fontId="8" fillId="2" borderId="15" xfId="1" applyFont="1" applyFill="1" applyBorder="1" applyAlignment="1">
      <alignment horizontal="left" vertical="center" wrapText="1" readingOrder="1"/>
    </xf>
    <xf numFmtId="0" fontId="16" fillId="0" borderId="12" xfId="1" applyFont="1" applyBorder="1" applyAlignment="1">
      <alignment horizontal="left" vertical="center" wrapText="1" readingOrder="1"/>
    </xf>
    <xf numFmtId="164" fontId="16" fillId="0" borderId="14" xfId="1" applyNumberFormat="1" applyFont="1" applyBorder="1" applyAlignment="1">
      <alignment horizontal="right" vertical="center" wrapText="1" readingOrder="1"/>
    </xf>
    <xf numFmtId="2" fontId="18" fillId="0" borderId="0" xfId="0" applyNumberFormat="1" applyFont="1"/>
    <xf numFmtId="2" fontId="10" fillId="0" borderId="13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right" vertical="center"/>
    </xf>
    <xf numFmtId="2" fontId="3" fillId="0" borderId="13" xfId="0" applyNumberFormat="1" applyFont="1" applyBorder="1" applyAlignment="1">
      <alignment horizontal="right" vertical="center"/>
    </xf>
    <xf numFmtId="4" fontId="8" fillId="0" borderId="3" xfId="1" applyNumberFormat="1" applyFont="1" applyBorder="1" applyAlignment="1">
      <alignment horizontal="right" vertical="center" wrapText="1" readingOrder="1"/>
    </xf>
    <xf numFmtId="0" fontId="14" fillId="0" borderId="15" xfId="1" applyFont="1" applyBorder="1" applyAlignment="1">
      <alignment horizontal="left" vertical="center" wrapText="1" readingOrder="1"/>
    </xf>
    <xf numFmtId="0" fontId="6" fillId="0" borderId="2" xfId="1" applyFont="1" applyBorder="1" applyAlignment="1">
      <alignment horizontal="center" vertical="center" wrapText="1" readingOrder="1"/>
    </xf>
    <xf numFmtId="4" fontId="10" fillId="0" borderId="2" xfId="0" applyNumberFormat="1" applyFont="1" applyBorder="1"/>
    <xf numFmtId="164" fontId="10" fillId="0" borderId="9" xfId="0" applyNumberFormat="1" applyFont="1" applyBorder="1"/>
    <xf numFmtId="164" fontId="6" fillId="2" borderId="11" xfId="1" applyNumberFormat="1" applyFont="1" applyFill="1" applyBorder="1" applyAlignment="1">
      <alignment horizontal="right" vertical="center" wrapText="1" readingOrder="1"/>
    </xf>
    <xf numFmtId="164" fontId="6" fillId="2" borderId="13" xfId="1" applyNumberFormat="1" applyFont="1" applyFill="1" applyBorder="1" applyAlignment="1">
      <alignment horizontal="right" vertical="center" wrapText="1" readingOrder="1"/>
    </xf>
    <xf numFmtId="2" fontId="10" fillId="3" borderId="20" xfId="0" applyNumberFormat="1" applyFont="1" applyFill="1" applyBorder="1" applyAlignment="1">
      <alignment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/>
    <xf numFmtId="4" fontId="10" fillId="3" borderId="7" xfId="0" applyNumberFormat="1" applyFont="1" applyFill="1" applyBorder="1" applyAlignment="1">
      <alignment vertical="center"/>
    </xf>
    <xf numFmtId="4" fontId="12" fillId="0" borderId="1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vertical="center"/>
    </xf>
    <xf numFmtId="4" fontId="12" fillId="0" borderId="12" xfId="0" applyNumberFormat="1" applyFont="1" applyBorder="1" applyAlignment="1">
      <alignment horizontal="center" vertical="center"/>
    </xf>
    <xf numFmtId="0" fontId="8" fillId="2" borderId="2" xfId="1" applyFont="1" applyFill="1" applyBorder="1" applyAlignment="1">
      <alignment horizontal="left" vertical="center" wrapText="1" readingOrder="1"/>
    </xf>
    <xf numFmtId="164" fontId="8" fillId="2" borderId="2" xfId="1" applyNumberFormat="1" applyFont="1" applyFill="1" applyBorder="1" applyAlignment="1">
      <alignment horizontal="right" vertical="center" wrapText="1" readingOrder="1"/>
    </xf>
    <xf numFmtId="164" fontId="8" fillId="2" borderId="9" xfId="1" applyNumberFormat="1" applyFont="1" applyFill="1" applyBorder="1" applyAlignment="1">
      <alignment horizontal="right" vertical="center" wrapText="1" readingOrder="1"/>
    </xf>
    <xf numFmtId="2" fontId="12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4" xfId="0" applyFont="1" applyBorder="1" applyAlignment="1">
      <alignment horizontal="center" vertical="top" wrapText="1"/>
    </xf>
    <xf numFmtId="0" fontId="2" fillId="0" borderId="4" xfId="0" applyFont="1" applyBorder="1"/>
    <xf numFmtId="0" fontId="4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/>
    <xf numFmtId="0" fontId="0" fillId="0" borderId="0" xfId="0" applyAlignment="1"/>
    <xf numFmtId="0" fontId="4" fillId="0" borderId="17" xfId="0" applyFont="1" applyBorder="1" applyAlignment="1">
      <alignment horizontal="center" vertical="top" wrapText="1"/>
    </xf>
    <xf numFmtId="0" fontId="2" fillId="0" borderId="17" xfId="0" applyFont="1" applyBorder="1" applyAlignment="1"/>
    <xf numFmtId="0" fontId="0" fillId="0" borderId="17" xfId="0" applyBorder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2" fontId="12" fillId="0" borderId="0" xfId="0" applyNumberFormat="1" applyFont="1" applyAlignment="1">
      <alignment horizontal="right" vertical="center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5"/>
  <sheetViews>
    <sheetView workbookViewId="0">
      <selection activeCell="E5" sqref="E5"/>
    </sheetView>
  </sheetViews>
  <sheetFormatPr defaultRowHeight="15"/>
  <cols>
    <col min="1" max="1" width="19.140625" style="46" customWidth="1"/>
    <col min="2" max="2" width="33.140625" style="46" customWidth="1"/>
    <col min="3" max="3" width="11.5703125" style="50" customWidth="1"/>
    <col min="4" max="4" width="11.85546875" style="46" customWidth="1"/>
    <col min="5" max="5" width="12.42578125" style="46" customWidth="1"/>
    <col min="6" max="256" width="9.140625" style="46"/>
    <col min="257" max="257" width="24.140625" style="46" customWidth="1"/>
    <col min="258" max="258" width="48.7109375" style="46" customWidth="1"/>
    <col min="259" max="259" width="14.140625" style="46" customWidth="1"/>
    <col min="260" max="260" width="14.28515625" style="46" customWidth="1"/>
    <col min="261" max="261" width="15.28515625" style="46" customWidth="1"/>
    <col min="262" max="512" width="9.140625" style="46"/>
    <col min="513" max="513" width="24.140625" style="46" customWidth="1"/>
    <col min="514" max="514" width="48.7109375" style="46" customWidth="1"/>
    <col min="515" max="515" width="14.140625" style="46" customWidth="1"/>
    <col min="516" max="516" width="14.28515625" style="46" customWidth="1"/>
    <col min="517" max="517" width="15.28515625" style="46" customWidth="1"/>
    <col min="518" max="768" width="9.140625" style="46"/>
    <col min="769" max="769" width="24.140625" style="46" customWidth="1"/>
    <col min="770" max="770" width="48.7109375" style="46" customWidth="1"/>
    <col min="771" max="771" width="14.140625" style="46" customWidth="1"/>
    <col min="772" max="772" width="14.28515625" style="46" customWidth="1"/>
    <col min="773" max="773" width="15.28515625" style="46" customWidth="1"/>
    <col min="774" max="1024" width="9.140625" style="46"/>
    <col min="1025" max="1025" width="24.140625" style="46" customWidth="1"/>
    <col min="1026" max="1026" width="48.7109375" style="46" customWidth="1"/>
    <col min="1027" max="1027" width="14.140625" style="46" customWidth="1"/>
    <col min="1028" max="1028" width="14.28515625" style="46" customWidth="1"/>
    <col min="1029" max="1029" width="15.28515625" style="46" customWidth="1"/>
    <col min="1030" max="1280" width="9.140625" style="46"/>
    <col min="1281" max="1281" width="24.140625" style="46" customWidth="1"/>
    <col min="1282" max="1282" width="48.7109375" style="46" customWidth="1"/>
    <col min="1283" max="1283" width="14.140625" style="46" customWidth="1"/>
    <col min="1284" max="1284" width="14.28515625" style="46" customWidth="1"/>
    <col min="1285" max="1285" width="15.28515625" style="46" customWidth="1"/>
    <col min="1286" max="1536" width="9.140625" style="46"/>
    <col min="1537" max="1537" width="24.140625" style="46" customWidth="1"/>
    <col min="1538" max="1538" width="48.7109375" style="46" customWidth="1"/>
    <col min="1539" max="1539" width="14.140625" style="46" customWidth="1"/>
    <col min="1540" max="1540" width="14.28515625" style="46" customWidth="1"/>
    <col min="1541" max="1541" width="15.28515625" style="46" customWidth="1"/>
    <col min="1542" max="1792" width="9.140625" style="46"/>
    <col min="1793" max="1793" width="24.140625" style="46" customWidth="1"/>
    <col min="1794" max="1794" width="48.7109375" style="46" customWidth="1"/>
    <col min="1795" max="1795" width="14.140625" style="46" customWidth="1"/>
    <col min="1796" max="1796" width="14.28515625" style="46" customWidth="1"/>
    <col min="1797" max="1797" width="15.28515625" style="46" customWidth="1"/>
    <col min="1798" max="2048" width="9.140625" style="46"/>
    <col min="2049" max="2049" width="24.140625" style="46" customWidth="1"/>
    <col min="2050" max="2050" width="48.7109375" style="46" customWidth="1"/>
    <col min="2051" max="2051" width="14.140625" style="46" customWidth="1"/>
    <col min="2052" max="2052" width="14.28515625" style="46" customWidth="1"/>
    <col min="2053" max="2053" width="15.28515625" style="46" customWidth="1"/>
    <col min="2054" max="2304" width="9.140625" style="46"/>
    <col min="2305" max="2305" width="24.140625" style="46" customWidth="1"/>
    <col min="2306" max="2306" width="48.7109375" style="46" customWidth="1"/>
    <col min="2307" max="2307" width="14.140625" style="46" customWidth="1"/>
    <col min="2308" max="2308" width="14.28515625" style="46" customWidth="1"/>
    <col min="2309" max="2309" width="15.28515625" style="46" customWidth="1"/>
    <col min="2310" max="2560" width="9.140625" style="46"/>
    <col min="2561" max="2561" width="24.140625" style="46" customWidth="1"/>
    <col min="2562" max="2562" width="48.7109375" style="46" customWidth="1"/>
    <col min="2563" max="2563" width="14.140625" style="46" customWidth="1"/>
    <col min="2564" max="2564" width="14.28515625" style="46" customWidth="1"/>
    <col min="2565" max="2565" width="15.28515625" style="46" customWidth="1"/>
    <col min="2566" max="2816" width="9.140625" style="46"/>
    <col min="2817" max="2817" width="24.140625" style="46" customWidth="1"/>
    <col min="2818" max="2818" width="48.7109375" style="46" customWidth="1"/>
    <col min="2819" max="2819" width="14.140625" style="46" customWidth="1"/>
    <col min="2820" max="2820" width="14.28515625" style="46" customWidth="1"/>
    <col min="2821" max="2821" width="15.28515625" style="46" customWidth="1"/>
    <col min="2822" max="3072" width="9.140625" style="46"/>
    <col min="3073" max="3073" width="24.140625" style="46" customWidth="1"/>
    <col min="3074" max="3074" width="48.7109375" style="46" customWidth="1"/>
    <col min="3075" max="3075" width="14.140625" style="46" customWidth="1"/>
    <col min="3076" max="3076" width="14.28515625" style="46" customWidth="1"/>
    <col min="3077" max="3077" width="15.28515625" style="46" customWidth="1"/>
    <col min="3078" max="3328" width="9.140625" style="46"/>
    <col min="3329" max="3329" width="24.140625" style="46" customWidth="1"/>
    <col min="3330" max="3330" width="48.7109375" style="46" customWidth="1"/>
    <col min="3331" max="3331" width="14.140625" style="46" customWidth="1"/>
    <col min="3332" max="3332" width="14.28515625" style="46" customWidth="1"/>
    <col min="3333" max="3333" width="15.28515625" style="46" customWidth="1"/>
    <col min="3334" max="3584" width="9.140625" style="46"/>
    <col min="3585" max="3585" width="24.140625" style="46" customWidth="1"/>
    <col min="3586" max="3586" width="48.7109375" style="46" customWidth="1"/>
    <col min="3587" max="3587" width="14.140625" style="46" customWidth="1"/>
    <col min="3588" max="3588" width="14.28515625" style="46" customWidth="1"/>
    <col min="3589" max="3589" width="15.28515625" style="46" customWidth="1"/>
    <col min="3590" max="3840" width="9.140625" style="46"/>
    <col min="3841" max="3841" width="24.140625" style="46" customWidth="1"/>
    <col min="3842" max="3842" width="48.7109375" style="46" customWidth="1"/>
    <col min="3843" max="3843" width="14.140625" style="46" customWidth="1"/>
    <col min="3844" max="3844" width="14.28515625" style="46" customWidth="1"/>
    <col min="3845" max="3845" width="15.28515625" style="46" customWidth="1"/>
    <col min="3846" max="4096" width="9.140625" style="46"/>
    <col min="4097" max="4097" width="24.140625" style="46" customWidth="1"/>
    <col min="4098" max="4098" width="48.7109375" style="46" customWidth="1"/>
    <col min="4099" max="4099" width="14.140625" style="46" customWidth="1"/>
    <col min="4100" max="4100" width="14.28515625" style="46" customWidth="1"/>
    <col min="4101" max="4101" width="15.28515625" style="46" customWidth="1"/>
    <col min="4102" max="4352" width="9.140625" style="46"/>
    <col min="4353" max="4353" width="24.140625" style="46" customWidth="1"/>
    <col min="4354" max="4354" width="48.7109375" style="46" customWidth="1"/>
    <col min="4355" max="4355" width="14.140625" style="46" customWidth="1"/>
    <col min="4356" max="4356" width="14.28515625" style="46" customWidth="1"/>
    <col min="4357" max="4357" width="15.28515625" style="46" customWidth="1"/>
    <col min="4358" max="4608" width="9.140625" style="46"/>
    <col min="4609" max="4609" width="24.140625" style="46" customWidth="1"/>
    <col min="4610" max="4610" width="48.7109375" style="46" customWidth="1"/>
    <col min="4611" max="4611" width="14.140625" style="46" customWidth="1"/>
    <col min="4612" max="4612" width="14.28515625" style="46" customWidth="1"/>
    <col min="4613" max="4613" width="15.28515625" style="46" customWidth="1"/>
    <col min="4614" max="4864" width="9.140625" style="46"/>
    <col min="4865" max="4865" width="24.140625" style="46" customWidth="1"/>
    <col min="4866" max="4866" width="48.7109375" style="46" customWidth="1"/>
    <col min="4867" max="4867" width="14.140625" style="46" customWidth="1"/>
    <col min="4868" max="4868" width="14.28515625" style="46" customWidth="1"/>
    <col min="4869" max="4869" width="15.28515625" style="46" customWidth="1"/>
    <col min="4870" max="5120" width="9.140625" style="46"/>
    <col min="5121" max="5121" width="24.140625" style="46" customWidth="1"/>
    <col min="5122" max="5122" width="48.7109375" style="46" customWidth="1"/>
    <col min="5123" max="5123" width="14.140625" style="46" customWidth="1"/>
    <col min="5124" max="5124" width="14.28515625" style="46" customWidth="1"/>
    <col min="5125" max="5125" width="15.28515625" style="46" customWidth="1"/>
    <col min="5126" max="5376" width="9.140625" style="46"/>
    <col min="5377" max="5377" width="24.140625" style="46" customWidth="1"/>
    <col min="5378" max="5378" width="48.7109375" style="46" customWidth="1"/>
    <col min="5379" max="5379" width="14.140625" style="46" customWidth="1"/>
    <col min="5380" max="5380" width="14.28515625" style="46" customWidth="1"/>
    <col min="5381" max="5381" width="15.28515625" style="46" customWidth="1"/>
    <col min="5382" max="5632" width="9.140625" style="46"/>
    <col min="5633" max="5633" width="24.140625" style="46" customWidth="1"/>
    <col min="5634" max="5634" width="48.7109375" style="46" customWidth="1"/>
    <col min="5635" max="5635" width="14.140625" style="46" customWidth="1"/>
    <col min="5636" max="5636" width="14.28515625" style="46" customWidth="1"/>
    <col min="5637" max="5637" width="15.28515625" style="46" customWidth="1"/>
    <col min="5638" max="5888" width="9.140625" style="46"/>
    <col min="5889" max="5889" width="24.140625" style="46" customWidth="1"/>
    <col min="5890" max="5890" width="48.7109375" style="46" customWidth="1"/>
    <col min="5891" max="5891" width="14.140625" style="46" customWidth="1"/>
    <col min="5892" max="5892" width="14.28515625" style="46" customWidth="1"/>
    <col min="5893" max="5893" width="15.28515625" style="46" customWidth="1"/>
    <col min="5894" max="6144" width="9.140625" style="46"/>
    <col min="6145" max="6145" width="24.140625" style="46" customWidth="1"/>
    <col min="6146" max="6146" width="48.7109375" style="46" customWidth="1"/>
    <col min="6147" max="6147" width="14.140625" style="46" customWidth="1"/>
    <col min="6148" max="6148" width="14.28515625" style="46" customWidth="1"/>
    <col min="6149" max="6149" width="15.28515625" style="46" customWidth="1"/>
    <col min="6150" max="6400" width="9.140625" style="46"/>
    <col min="6401" max="6401" width="24.140625" style="46" customWidth="1"/>
    <col min="6402" max="6402" width="48.7109375" style="46" customWidth="1"/>
    <col min="6403" max="6403" width="14.140625" style="46" customWidth="1"/>
    <col min="6404" max="6404" width="14.28515625" style="46" customWidth="1"/>
    <col min="6405" max="6405" width="15.28515625" style="46" customWidth="1"/>
    <col min="6406" max="6656" width="9.140625" style="46"/>
    <col min="6657" max="6657" width="24.140625" style="46" customWidth="1"/>
    <col min="6658" max="6658" width="48.7109375" style="46" customWidth="1"/>
    <col min="6659" max="6659" width="14.140625" style="46" customWidth="1"/>
    <col min="6660" max="6660" width="14.28515625" style="46" customWidth="1"/>
    <col min="6661" max="6661" width="15.28515625" style="46" customWidth="1"/>
    <col min="6662" max="6912" width="9.140625" style="46"/>
    <col min="6913" max="6913" width="24.140625" style="46" customWidth="1"/>
    <col min="6914" max="6914" width="48.7109375" style="46" customWidth="1"/>
    <col min="6915" max="6915" width="14.140625" style="46" customWidth="1"/>
    <col min="6916" max="6916" width="14.28515625" style="46" customWidth="1"/>
    <col min="6917" max="6917" width="15.28515625" style="46" customWidth="1"/>
    <col min="6918" max="7168" width="9.140625" style="46"/>
    <col min="7169" max="7169" width="24.140625" style="46" customWidth="1"/>
    <col min="7170" max="7170" width="48.7109375" style="46" customWidth="1"/>
    <col min="7171" max="7171" width="14.140625" style="46" customWidth="1"/>
    <col min="7172" max="7172" width="14.28515625" style="46" customWidth="1"/>
    <col min="7173" max="7173" width="15.28515625" style="46" customWidth="1"/>
    <col min="7174" max="7424" width="9.140625" style="46"/>
    <col min="7425" max="7425" width="24.140625" style="46" customWidth="1"/>
    <col min="7426" max="7426" width="48.7109375" style="46" customWidth="1"/>
    <col min="7427" max="7427" width="14.140625" style="46" customWidth="1"/>
    <col min="7428" max="7428" width="14.28515625" style="46" customWidth="1"/>
    <col min="7429" max="7429" width="15.28515625" style="46" customWidth="1"/>
    <col min="7430" max="7680" width="9.140625" style="46"/>
    <col min="7681" max="7681" width="24.140625" style="46" customWidth="1"/>
    <col min="7682" max="7682" width="48.7109375" style="46" customWidth="1"/>
    <col min="7683" max="7683" width="14.140625" style="46" customWidth="1"/>
    <col min="7684" max="7684" width="14.28515625" style="46" customWidth="1"/>
    <col min="7685" max="7685" width="15.28515625" style="46" customWidth="1"/>
    <col min="7686" max="7936" width="9.140625" style="46"/>
    <col min="7937" max="7937" width="24.140625" style="46" customWidth="1"/>
    <col min="7938" max="7938" width="48.7109375" style="46" customWidth="1"/>
    <col min="7939" max="7939" width="14.140625" style="46" customWidth="1"/>
    <col min="7940" max="7940" width="14.28515625" style="46" customWidth="1"/>
    <col min="7941" max="7941" width="15.28515625" style="46" customWidth="1"/>
    <col min="7942" max="8192" width="9.140625" style="46"/>
    <col min="8193" max="8193" width="24.140625" style="46" customWidth="1"/>
    <col min="8194" max="8194" width="48.7109375" style="46" customWidth="1"/>
    <col min="8195" max="8195" width="14.140625" style="46" customWidth="1"/>
    <col min="8196" max="8196" width="14.28515625" style="46" customWidth="1"/>
    <col min="8197" max="8197" width="15.28515625" style="46" customWidth="1"/>
    <col min="8198" max="8448" width="9.140625" style="46"/>
    <col min="8449" max="8449" width="24.140625" style="46" customWidth="1"/>
    <col min="8450" max="8450" width="48.7109375" style="46" customWidth="1"/>
    <col min="8451" max="8451" width="14.140625" style="46" customWidth="1"/>
    <col min="8452" max="8452" width="14.28515625" style="46" customWidth="1"/>
    <col min="8453" max="8453" width="15.28515625" style="46" customWidth="1"/>
    <col min="8454" max="8704" width="9.140625" style="46"/>
    <col min="8705" max="8705" width="24.140625" style="46" customWidth="1"/>
    <col min="8706" max="8706" width="48.7109375" style="46" customWidth="1"/>
    <col min="8707" max="8707" width="14.140625" style="46" customWidth="1"/>
    <col min="8708" max="8708" width="14.28515625" style="46" customWidth="1"/>
    <col min="8709" max="8709" width="15.28515625" style="46" customWidth="1"/>
    <col min="8710" max="8960" width="9.140625" style="46"/>
    <col min="8961" max="8961" width="24.140625" style="46" customWidth="1"/>
    <col min="8962" max="8962" width="48.7109375" style="46" customWidth="1"/>
    <col min="8963" max="8963" width="14.140625" style="46" customWidth="1"/>
    <col min="8964" max="8964" width="14.28515625" style="46" customWidth="1"/>
    <col min="8965" max="8965" width="15.28515625" style="46" customWidth="1"/>
    <col min="8966" max="9216" width="9.140625" style="46"/>
    <col min="9217" max="9217" width="24.140625" style="46" customWidth="1"/>
    <col min="9218" max="9218" width="48.7109375" style="46" customWidth="1"/>
    <col min="9219" max="9219" width="14.140625" style="46" customWidth="1"/>
    <col min="9220" max="9220" width="14.28515625" style="46" customWidth="1"/>
    <col min="9221" max="9221" width="15.28515625" style="46" customWidth="1"/>
    <col min="9222" max="9472" width="9.140625" style="46"/>
    <col min="9473" max="9473" width="24.140625" style="46" customWidth="1"/>
    <col min="9474" max="9474" width="48.7109375" style="46" customWidth="1"/>
    <col min="9475" max="9475" width="14.140625" style="46" customWidth="1"/>
    <col min="9476" max="9476" width="14.28515625" style="46" customWidth="1"/>
    <col min="9477" max="9477" width="15.28515625" style="46" customWidth="1"/>
    <col min="9478" max="9728" width="9.140625" style="46"/>
    <col min="9729" max="9729" width="24.140625" style="46" customWidth="1"/>
    <col min="9730" max="9730" width="48.7109375" style="46" customWidth="1"/>
    <col min="9731" max="9731" width="14.140625" style="46" customWidth="1"/>
    <col min="9732" max="9732" width="14.28515625" style="46" customWidth="1"/>
    <col min="9733" max="9733" width="15.28515625" style="46" customWidth="1"/>
    <col min="9734" max="9984" width="9.140625" style="46"/>
    <col min="9985" max="9985" width="24.140625" style="46" customWidth="1"/>
    <col min="9986" max="9986" width="48.7109375" style="46" customWidth="1"/>
    <col min="9987" max="9987" width="14.140625" style="46" customWidth="1"/>
    <col min="9988" max="9988" width="14.28515625" style="46" customWidth="1"/>
    <col min="9989" max="9989" width="15.28515625" style="46" customWidth="1"/>
    <col min="9990" max="10240" width="9.140625" style="46"/>
    <col min="10241" max="10241" width="24.140625" style="46" customWidth="1"/>
    <col min="10242" max="10242" width="48.7109375" style="46" customWidth="1"/>
    <col min="10243" max="10243" width="14.140625" style="46" customWidth="1"/>
    <col min="10244" max="10244" width="14.28515625" style="46" customWidth="1"/>
    <col min="10245" max="10245" width="15.28515625" style="46" customWidth="1"/>
    <col min="10246" max="10496" width="9.140625" style="46"/>
    <col min="10497" max="10497" width="24.140625" style="46" customWidth="1"/>
    <col min="10498" max="10498" width="48.7109375" style="46" customWidth="1"/>
    <col min="10499" max="10499" width="14.140625" style="46" customWidth="1"/>
    <col min="10500" max="10500" width="14.28515625" style="46" customWidth="1"/>
    <col min="10501" max="10501" width="15.28515625" style="46" customWidth="1"/>
    <col min="10502" max="10752" width="9.140625" style="46"/>
    <col min="10753" max="10753" width="24.140625" style="46" customWidth="1"/>
    <col min="10754" max="10754" width="48.7109375" style="46" customWidth="1"/>
    <col min="10755" max="10755" width="14.140625" style="46" customWidth="1"/>
    <col min="10756" max="10756" width="14.28515625" style="46" customWidth="1"/>
    <col min="10757" max="10757" width="15.28515625" style="46" customWidth="1"/>
    <col min="10758" max="11008" width="9.140625" style="46"/>
    <col min="11009" max="11009" width="24.140625" style="46" customWidth="1"/>
    <col min="11010" max="11010" width="48.7109375" style="46" customWidth="1"/>
    <col min="11011" max="11011" width="14.140625" style="46" customWidth="1"/>
    <col min="11012" max="11012" width="14.28515625" style="46" customWidth="1"/>
    <col min="11013" max="11013" width="15.28515625" style="46" customWidth="1"/>
    <col min="11014" max="11264" width="9.140625" style="46"/>
    <col min="11265" max="11265" width="24.140625" style="46" customWidth="1"/>
    <col min="11266" max="11266" width="48.7109375" style="46" customWidth="1"/>
    <col min="11267" max="11267" width="14.140625" style="46" customWidth="1"/>
    <col min="11268" max="11268" width="14.28515625" style="46" customWidth="1"/>
    <col min="11269" max="11269" width="15.28515625" style="46" customWidth="1"/>
    <col min="11270" max="11520" width="9.140625" style="46"/>
    <col min="11521" max="11521" width="24.140625" style="46" customWidth="1"/>
    <col min="11522" max="11522" width="48.7109375" style="46" customWidth="1"/>
    <col min="11523" max="11523" width="14.140625" style="46" customWidth="1"/>
    <col min="11524" max="11524" width="14.28515625" style="46" customWidth="1"/>
    <col min="11525" max="11525" width="15.28515625" style="46" customWidth="1"/>
    <col min="11526" max="11776" width="9.140625" style="46"/>
    <col min="11777" max="11777" width="24.140625" style="46" customWidth="1"/>
    <col min="11778" max="11778" width="48.7109375" style="46" customWidth="1"/>
    <col min="11779" max="11779" width="14.140625" style="46" customWidth="1"/>
    <col min="11780" max="11780" width="14.28515625" style="46" customWidth="1"/>
    <col min="11781" max="11781" width="15.28515625" style="46" customWidth="1"/>
    <col min="11782" max="12032" width="9.140625" style="46"/>
    <col min="12033" max="12033" width="24.140625" style="46" customWidth="1"/>
    <col min="12034" max="12034" width="48.7109375" style="46" customWidth="1"/>
    <col min="12035" max="12035" width="14.140625" style="46" customWidth="1"/>
    <col min="12036" max="12036" width="14.28515625" style="46" customWidth="1"/>
    <col min="12037" max="12037" width="15.28515625" style="46" customWidth="1"/>
    <col min="12038" max="12288" width="9.140625" style="46"/>
    <col min="12289" max="12289" width="24.140625" style="46" customWidth="1"/>
    <col min="12290" max="12290" width="48.7109375" style="46" customWidth="1"/>
    <col min="12291" max="12291" width="14.140625" style="46" customWidth="1"/>
    <col min="12292" max="12292" width="14.28515625" style="46" customWidth="1"/>
    <col min="12293" max="12293" width="15.28515625" style="46" customWidth="1"/>
    <col min="12294" max="12544" width="9.140625" style="46"/>
    <col min="12545" max="12545" width="24.140625" style="46" customWidth="1"/>
    <col min="12546" max="12546" width="48.7109375" style="46" customWidth="1"/>
    <col min="12547" max="12547" width="14.140625" style="46" customWidth="1"/>
    <col min="12548" max="12548" width="14.28515625" style="46" customWidth="1"/>
    <col min="12549" max="12549" width="15.28515625" style="46" customWidth="1"/>
    <col min="12550" max="12800" width="9.140625" style="46"/>
    <col min="12801" max="12801" width="24.140625" style="46" customWidth="1"/>
    <col min="12802" max="12802" width="48.7109375" style="46" customWidth="1"/>
    <col min="12803" max="12803" width="14.140625" style="46" customWidth="1"/>
    <col min="12804" max="12804" width="14.28515625" style="46" customWidth="1"/>
    <col min="12805" max="12805" width="15.28515625" style="46" customWidth="1"/>
    <col min="12806" max="13056" width="9.140625" style="46"/>
    <col min="13057" max="13057" width="24.140625" style="46" customWidth="1"/>
    <col min="13058" max="13058" width="48.7109375" style="46" customWidth="1"/>
    <col min="13059" max="13059" width="14.140625" style="46" customWidth="1"/>
    <col min="13060" max="13060" width="14.28515625" style="46" customWidth="1"/>
    <col min="13061" max="13061" width="15.28515625" style="46" customWidth="1"/>
    <col min="13062" max="13312" width="9.140625" style="46"/>
    <col min="13313" max="13313" width="24.140625" style="46" customWidth="1"/>
    <col min="13314" max="13314" width="48.7109375" style="46" customWidth="1"/>
    <col min="13315" max="13315" width="14.140625" style="46" customWidth="1"/>
    <col min="13316" max="13316" width="14.28515625" style="46" customWidth="1"/>
    <col min="13317" max="13317" width="15.28515625" style="46" customWidth="1"/>
    <col min="13318" max="13568" width="9.140625" style="46"/>
    <col min="13569" max="13569" width="24.140625" style="46" customWidth="1"/>
    <col min="13570" max="13570" width="48.7109375" style="46" customWidth="1"/>
    <col min="13571" max="13571" width="14.140625" style="46" customWidth="1"/>
    <col min="13572" max="13572" width="14.28515625" style="46" customWidth="1"/>
    <col min="13573" max="13573" width="15.28515625" style="46" customWidth="1"/>
    <col min="13574" max="13824" width="9.140625" style="46"/>
    <col min="13825" max="13825" width="24.140625" style="46" customWidth="1"/>
    <col min="13826" max="13826" width="48.7109375" style="46" customWidth="1"/>
    <col min="13827" max="13827" width="14.140625" style="46" customWidth="1"/>
    <col min="13828" max="13828" width="14.28515625" style="46" customWidth="1"/>
    <col min="13829" max="13829" width="15.28515625" style="46" customWidth="1"/>
    <col min="13830" max="14080" width="9.140625" style="46"/>
    <col min="14081" max="14081" width="24.140625" style="46" customWidth="1"/>
    <col min="14082" max="14082" width="48.7109375" style="46" customWidth="1"/>
    <col min="14083" max="14083" width="14.140625" style="46" customWidth="1"/>
    <col min="14084" max="14084" width="14.28515625" style="46" customWidth="1"/>
    <col min="14085" max="14085" width="15.28515625" style="46" customWidth="1"/>
    <col min="14086" max="14336" width="9.140625" style="46"/>
    <col min="14337" max="14337" width="24.140625" style="46" customWidth="1"/>
    <col min="14338" max="14338" width="48.7109375" style="46" customWidth="1"/>
    <col min="14339" max="14339" width="14.140625" style="46" customWidth="1"/>
    <col min="14340" max="14340" width="14.28515625" style="46" customWidth="1"/>
    <col min="14341" max="14341" width="15.28515625" style="46" customWidth="1"/>
    <col min="14342" max="14592" width="9.140625" style="46"/>
    <col min="14593" max="14593" width="24.140625" style="46" customWidth="1"/>
    <col min="14594" max="14594" width="48.7109375" style="46" customWidth="1"/>
    <col min="14595" max="14595" width="14.140625" style="46" customWidth="1"/>
    <col min="14596" max="14596" width="14.28515625" style="46" customWidth="1"/>
    <col min="14597" max="14597" width="15.28515625" style="46" customWidth="1"/>
    <col min="14598" max="14848" width="9.140625" style="46"/>
    <col min="14849" max="14849" width="24.140625" style="46" customWidth="1"/>
    <col min="14850" max="14850" width="48.7109375" style="46" customWidth="1"/>
    <col min="14851" max="14851" width="14.140625" style="46" customWidth="1"/>
    <col min="14852" max="14852" width="14.28515625" style="46" customWidth="1"/>
    <col min="14853" max="14853" width="15.28515625" style="46" customWidth="1"/>
    <col min="14854" max="15104" width="9.140625" style="46"/>
    <col min="15105" max="15105" width="24.140625" style="46" customWidth="1"/>
    <col min="15106" max="15106" width="48.7109375" style="46" customWidth="1"/>
    <col min="15107" max="15107" width="14.140625" style="46" customWidth="1"/>
    <col min="15108" max="15108" width="14.28515625" style="46" customWidth="1"/>
    <col min="15109" max="15109" width="15.28515625" style="46" customWidth="1"/>
    <col min="15110" max="15360" width="9.140625" style="46"/>
    <col min="15361" max="15361" width="24.140625" style="46" customWidth="1"/>
    <col min="15362" max="15362" width="48.7109375" style="46" customWidth="1"/>
    <col min="15363" max="15363" width="14.140625" style="46" customWidth="1"/>
    <col min="15364" max="15364" width="14.28515625" style="46" customWidth="1"/>
    <col min="15365" max="15365" width="15.28515625" style="46" customWidth="1"/>
    <col min="15366" max="15616" width="9.140625" style="46"/>
    <col min="15617" max="15617" width="24.140625" style="46" customWidth="1"/>
    <col min="15618" max="15618" width="48.7109375" style="46" customWidth="1"/>
    <col min="15619" max="15619" width="14.140625" style="46" customWidth="1"/>
    <col min="15620" max="15620" width="14.28515625" style="46" customWidth="1"/>
    <col min="15621" max="15621" width="15.28515625" style="46" customWidth="1"/>
    <col min="15622" max="15872" width="9.140625" style="46"/>
    <col min="15873" max="15873" width="24.140625" style="46" customWidth="1"/>
    <col min="15874" max="15874" width="48.7109375" style="46" customWidth="1"/>
    <col min="15875" max="15875" width="14.140625" style="46" customWidth="1"/>
    <col min="15876" max="15876" width="14.28515625" style="46" customWidth="1"/>
    <col min="15877" max="15877" width="15.28515625" style="46" customWidth="1"/>
    <col min="15878" max="16128" width="9.140625" style="46"/>
    <col min="16129" max="16129" width="24.140625" style="46" customWidth="1"/>
    <col min="16130" max="16130" width="48.7109375" style="46" customWidth="1"/>
    <col min="16131" max="16131" width="14.140625" style="46" customWidth="1"/>
    <col min="16132" max="16132" width="14.28515625" style="46" customWidth="1"/>
    <col min="16133" max="16133" width="15.28515625" style="46" customWidth="1"/>
    <col min="16134" max="16384" width="9.140625" style="46"/>
  </cols>
  <sheetData>
    <row r="1" spans="1:5">
      <c r="E1" s="48" t="s">
        <v>59</v>
      </c>
    </row>
    <row r="2" spans="1:5">
      <c r="E2" s="49" t="s">
        <v>60</v>
      </c>
    </row>
    <row r="3" spans="1:5">
      <c r="E3" s="49" t="s">
        <v>61</v>
      </c>
    </row>
    <row r="4" spans="1:5">
      <c r="A4"/>
      <c r="E4" s="231" t="s">
        <v>102</v>
      </c>
    </row>
    <row r="5" spans="1:5">
      <c r="A5"/>
      <c r="D5" s="47"/>
    </row>
    <row r="6" spans="1:5" ht="15.6" customHeight="1">
      <c r="A6" s="232" t="s">
        <v>69</v>
      </c>
      <c r="B6" s="232"/>
      <c r="C6" s="232"/>
      <c r="D6" s="232"/>
      <c r="E6" s="233"/>
    </row>
    <row r="7" spans="1:5" ht="15.6" customHeight="1">
      <c r="A7" s="232"/>
      <c r="B7" s="232"/>
      <c r="C7" s="232"/>
      <c r="D7" s="232"/>
      <c r="E7" s="233"/>
    </row>
    <row r="8" spans="1:5" ht="15.6" customHeight="1">
      <c r="A8" s="234"/>
      <c r="B8" s="234"/>
      <c r="C8" s="234"/>
      <c r="D8" s="234"/>
      <c r="E8" s="235"/>
    </row>
    <row r="9" spans="1:5" ht="90" customHeight="1">
      <c r="A9" s="12" t="s">
        <v>2</v>
      </c>
      <c r="B9" s="12" t="s">
        <v>0</v>
      </c>
      <c r="C9" s="51" t="s">
        <v>3</v>
      </c>
      <c r="D9" s="12" t="s">
        <v>70</v>
      </c>
      <c r="E9" s="12" t="s">
        <v>71</v>
      </c>
    </row>
    <row r="10" spans="1:5" ht="60.75">
      <c r="A10" s="13"/>
      <c r="B10" s="14" t="s">
        <v>6</v>
      </c>
      <c r="C10" s="44">
        <f>+C11+C26</f>
        <v>27645.044999999998</v>
      </c>
      <c r="D10" s="44">
        <f>+D11+D26</f>
        <v>270.40999999999997</v>
      </c>
      <c r="E10" s="21">
        <f t="shared" ref="E10:E22" si="0">C10+D10</f>
        <v>27915.454999999998</v>
      </c>
    </row>
    <row r="11" spans="1:5" ht="21" thickBot="1">
      <c r="A11" s="95"/>
      <c r="B11" s="96" t="s">
        <v>7</v>
      </c>
      <c r="C11" s="97">
        <f>+C12+C14+C17+C19+C21</f>
        <v>26615</v>
      </c>
      <c r="D11" s="97">
        <f>+D12+D14+D17+D19+D21</f>
        <v>270.40999999999997</v>
      </c>
      <c r="E11" s="98">
        <f t="shared" si="0"/>
        <v>26885.41</v>
      </c>
    </row>
    <row r="12" spans="1:5" ht="21">
      <c r="A12" s="101" t="s">
        <v>8</v>
      </c>
      <c r="B12" s="102" t="s">
        <v>9</v>
      </c>
      <c r="C12" s="103">
        <f>SUM(C13:C13)</f>
        <v>2600</v>
      </c>
      <c r="D12" s="104">
        <f>D13</f>
        <v>0</v>
      </c>
      <c r="E12" s="105">
        <f t="shared" si="0"/>
        <v>2600</v>
      </c>
    </row>
    <row r="13" spans="1:5" ht="102.75" thickBot="1">
      <c r="A13" s="71" t="s">
        <v>64</v>
      </c>
      <c r="B13" s="72" t="s">
        <v>10</v>
      </c>
      <c r="C13" s="106">
        <v>2600</v>
      </c>
      <c r="D13" s="107"/>
      <c r="E13" s="108">
        <f t="shared" si="0"/>
        <v>2600</v>
      </c>
    </row>
    <row r="14" spans="1:5" ht="63">
      <c r="A14" s="64" t="s">
        <v>11</v>
      </c>
      <c r="B14" s="109" t="s">
        <v>12</v>
      </c>
      <c r="C14" s="66">
        <f>SUM(C15:C16)</f>
        <v>2236</v>
      </c>
      <c r="D14" s="66">
        <f>SUM(D15:D16)</f>
        <v>212.41</v>
      </c>
      <c r="E14" s="111">
        <f t="shared" si="0"/>
        <v>2448.41</v>
      </c>
    </row>
    <row r="15" spans="1:5" ht="102">
      <c r="A15" s="70" t="s">
        <v>62</v>
      </c>
      <c r="B15" s="9" t="s">
        <v>68</v>
      </c>
      <c r="C15" s="40">
        <v>787.59</v>
      </c>
      <c r="D15" s="5">
        <v>212.41</v>
      </c>
      <c r="E15" s="112">
        <f t="shared" si="0"/>
        <v>1000</v>
      </c>
    </row>
    <row r="16" spans="1:5" ht="102.75" thickBot="1">
      <c r="A16" s="71" t="s">
        <v>63</v>
      </c>
      <c r="B16" s="72" t="s">
        <v>13</v>
      </c>
      <c r="C16" s="73">
        <v>1448.41</v>
      </c>
      <c r="D16" s="113"/>
      <c r="E16" s="114">
        <f t="shared" si="0"/>
        <v>1448.41</v>
      </c>
    </row>
    <row r="17" spans="1:5" ht="26.25" customHeight="1">
      <c r="A17" s="64" t="s">
        <v>14</v>
      </c>
      <c r="B17" s="65" t="s">
        <v>15</v>
      </c>
      <c r="C17" s="66">
        <f>+C18</f>
        <v>335</v>
      </c>
      <c r="D17" s="110">
        <f>D18</f>
        <v>58</v>
      </c>
      <c r="E17" s="111">
        <f t="shared" si="0"/>
        <v>393</v>
      </c>
    </row>
    <row r="18" spans="1:5" ht="26.25" customHeight="1" thickBot="1">
      <c r="A18" s="71" t="s">
        <v>16</v>
      </c>
      <c r="B18" s="72" t="s">
        <v>15</v>
      </c>
      <c r="C18" s="115">
        <v>335</v>
      </c>
      <c r="D18" s="115">
        <v>58</v>
      </c>
      <c r="E18" s="116">
        <f t="shared" si="0"/>
        <v>393</v>
      </c>
    </row>
    <row r="19" spans="1:5" ht="31.5">
      <c r="A19" s="64" t="s">
        <v>17</v>
      </c>
      <c r="B19" s="109" t="s">
        <v>18</v>
      </c>
      <c r="C19" s="66">
        <f>+C20</f>
        <v>1594</v>
      </c>
      <c r="D19" s="66">
        <f>+D20</f>
        <v>0</v>
      </c>
      <c r="E19" s="111">
        <f t="shared" si="0"/>
        <v>1594</v>
      </c>
    </row>
    <row r="20" spans="1:5" ht="64.5" thickBot="1">
      <c r="A20" s="71" t="s">
        <v>65</v>
      </c>
      <c r="B20" s="72" t="s">
        <v>19</v>
      </c>
      <c r="C20" s="106">
        <v>1594</v>
      </c>
      <c r="D20" s="106"/>
      <c r="E20" s="108">
        <f t="shared" si="0"/>
        <v>1594</v>
      </c>
    </row>
    <row r="21" spans="1:5" ht="25.5">
      <c r="A21" s="119" t="s">
        <v>20</v>
      </c>
      <c r="B21" s="109" t="s">
        <v>21</v>
      </c>
      <c r="C21" s="82">
        <f>+C22+C24</f>
        <v>19850</v>
      </c>
      <c r="D21" s="82">
        <f>+D22+D24</f>
        <v>0</v>
      </c>
      <c r="E21" s="83">
        <f t="shared" si="0"/>
        <v>19850</v>
      </c>
    </row>
    <row r="22" spans="1:5" ht="25.5">
      <c r="A22" s="70" t="s">
        <v>22</v>
      </c>
      <c r="B22" s="9" t="s">
        <v>23</v>
      </c>
      <c r="C22" s="17">
        <f>+C23</f>
        <v>13000</v>
      </c>
      <c r="D22" s="17">
        <f>+D23</f>
        <v>0</v>
      </c>
      <c r="E22" s="120">
        <f t="shared" si="0"/>
        <v>13000</v>
      </c>
    </row>
    <row r="23" spans="1:5" ht="51">
      <c r="A23" s="70" t="s">
        <v>66</v>
      </c>
      <c r="B23" s="9" t="s">
        <v>24</v>
      </c>
      <c r="C23" s="18">
        <v>13000</v>
      </c>
      <c r="D23" s="18"/>
      <c r="E23" s="121">
        <v>13300</v>
      </c>
    </row>
    <row r="24" spans="1:5" ht="25.5">
      <c r="A24" s="70" t="s">
        <v>25</v>
      </c>
      <c r="B24" s="9" t="s">
        <v>26</v>
      </c>
      <c r="C24" s="17">
        <f>+C25</f>
        <v>6850</v>
      </c>
      <c r="D24" s="17">
        <f>D25</f>
        <v>0</v>
      </c>
      <c r="E24" s="120">
        <f>C24+D24</f>
        <v>6850</v>
      </c>
    </row>
    <row r="25" spans="1:5" ht="51.75" thickBot="1">
      <c r="A25" s="71" t="s">
        <v>67</v>
      </c>
      <c r="B25" s="72" t="s">
        <v>27</v>
      </c>
      <c r="C25" s="122">
        <v>6850</v>
      </c>
      <c r="D25" s="122"/>
      <c r="E25" s="123">
        <v>6950</v>
      </c>
    </row>
    <row r="26" spans="1:5" ht="20.25">
      <c r="A26" s="117"/>
      <c r="B26" s="118" t="s">
        <v>28</v>
      </c>
      <c r="C26" s="99">
        <f>+C27</f>
        <v>1030.0450000000001</v>
      </c>
      <c r="D26" s="99">
        <f>+D27</f>
        <v>0</v>
      </c>
      <c r="E26" s="100">
        <f>+E27</f>
        <v>1030.0450000000001</v>
      </c>
    </row>
    <row r="27" spans="1:5" ht="63.75">
      <c r="A27" s="7" t="s">
        <v>29</v>
      </c>
      <c r="B27" s="2" t="s">
        <v>30</v>
      </c>
      <c r="C27" s="52">
        <f>SUM(C28:C29)</f>
        <v>1030.0450000000001</v>
      </c>
      <c r="D27" s="52">
        <f>SUM(D28:D29)</f>
        <v>0</v>
      </c>
      <c r="E27" s="6">
        <f t="shared" ref="E27:E36" si="1">C27+D27</f>
        <v>1030.0450000000001</v>
      </c>
    </row>
    <row r="28" spans="1:5" ht="102">
      <c r="A28" s="19" t="s">
        <v>31</v>
      </c>
      <c r="B28" s="19" t="s">
        <v>32</v>
      </c>
      <c r="C28" s="54">
        <v>144.495</v>
      </c>
      <c r="D28" s="20"/>
      <c r="E28" s="20">
        <f t="shared" si="1"/>
        <v>144.495</v>
      </c>
    </row>
    <row r="29" spans="1:5" ht="102">
      <c r="A29" s="9" t="s">
        <v>33</v>
      </c>
      <c r="B29" s="9" t="s">
        <v>34</v>
      </c>
      <c r="C29" s="54">
        <v>885.55</v>
      </c>
      <c r="D29" s="20"/>
      <c r="E29" s="20">
        <f t="shared" si="1"/>
        <v>885.55</v>
      </c>
    </row>
    <row r="30" spans="1:5" ht="24">
      <c r="A30" s="30" t="s">
        <v>35</v>
      </c>
      <c r="B30" s="12" t="s">
        <v>36</v>
      </c>
      <c r="C30" s="44">
        <f>+C31</f>
        <v>38629.579999999994</v>
      </c>
      <c r="D30" s="44">
        <f>+D31</f>
        <v>10844.60778</v>
      </c>
      <c r="E30" s="21">
        <f t="shared" si="1"/>
        <v>49474.187779999993</v>
      </c>
    </row>
    <row r="31" spans="1:5" ht="51.75" thickBot="1">
      <c r="A31" s="75" t="s">
        <v>37</v>
      </c>
      <c r="B31" s="76" t="s">
        <v>38</v>
      </c>
      <c r="C31" s="77">
        <f>+C32+C33+C39+C42</f>
        <v>38629.579999999994</v>
      </c>
      <c r="D31" s="77">
        <f>+D32+D33+D39+D42</f>
        <v>10844.60778</v>
      </c>
      <c r="E31" s="124">
        <f t="shared" si="1"/>
        <v>49474.187779999993</v>
      </c>
    </row>
    <row r="32" spans="1:5" ht="51.75" customHeight="1" thickBot="1">
      <c r="A32" s="176" t="s">
        <v>39</v>
      </c>
      <c r="B32" s="177" t="s">
        <v>40</v>
      </c>
      <c r="C32" s="93">
        <f>3840+12331.5</f>
        <v>16171.5</v>
      </c>
      <c r="D32" s="178"/>
      <c r="E32" s="203">
        <f t="shared" si="1"/>
        <v>16171.5</v>
      </c>
    </row>
    <row r="33" spans="1:5" ht="38.25">
      <c r="A33" s="165" t="s">
        <v>41</v>
      </c>
      <c r="B33" s="166" t="s">
        <v>42</v>
      </c>
      <c r="C33" s="204">
        <f>SUM(C34:C38)</f>
        <v>21381.46</v>
      </c>
      <c r="D33" s="204">
        <f>SUM(D34:D38)</f>
        <v>11003.65</v>
      </c>
      <c r="E33" s="205">
        <f t="shared" si="1"/>
        <v>32385.11</v>
      </c>
    </row>
    <row r="34" spans="1:5" ht="51">
      <c r="A34" s="193" t="s">
        <v>80</v>
      </c>
      <c r="B34" s="117" t="s">
        <v>81</v>
      </c>
      <c r="C34" s="194">
        <v>1668.6</v>
      </c>
      <c r="D34" s="194"/>
      <c r="E34" s="195">
        <f t="shared" si="1"/>
        <v>1668.6</v>
      </c>
    </row>
    <row r="35" spans="1:5" s="29" customFormat="1" ht="48.75" customHeight="1">
      <c r="A35" s="68" t="s">
        <v>43</v>
      </c>
      <c r="B35" s="27" t="s">
        <v>44</v>
      </c>
      <c r="C35" s="55">
        <v>2404</v>
      </c>
      <c r="D35" s="28">
        <v>11003.65</v>
      </c>
      <c r="E35" s="125">
        <f t="shared" si="1"/>
        <v>13407.65</v>
      </c>
    </row>
    <row r="36" spans="1:5" s="29" customFormat="1" ht="99" customHeight="1">
      <c r="A36" s="68" t="s">
        <v>82</v>
      </c>
      <c r="B36" s="27" t="s">
        <v>83</v>
      </c>
      <c r="C36" s="55">
        <v>9183.9599999999991</v>
      </c>
      <c r="D36" s="28"/>
      <c r="E36" s="125">
        <f t="shared" si="1"/>
        <v>9183.9599999999991</v>
      </c>
    </row>
    <row r="37" spans="1:5" ht="25.5">
      <c r="A37" s="70" t="s">
        <v>45</v>
      </c>
      <c r="B37" s="9" t="s">
        <v>46</v>
      </c>
      <c r="C37" s="40">
        <v>8124.9</v>
      </c>
      <c r="D37" s="5"/>
      <c r="E37" s="125">
        <f t="shared" ref="E37:E38" si="2">C37+D37</f>
        <v>8124.9</v>
      </c>
    </row>
    <row r="38" spans="1:5" ht="59.25" customHeight="1" thickBot="1">
      <c r="A38" s="128" t="s">
        <v>47</v>
      </c>
      <c r="B38" s="129" t="s">
        <v>48</v>
      </c>
      <c r="C38" s="213">
        <v>0</v>
      </c>
      <c r="D38" s="143"/>
      <c r="E38" s="208">
        <f t="shared" si="2"/>
        <v>0</v>
      </c>
    </row>
    <row r="39" spans="1:5" ht="46.5" customHeight="1">
      <c r="A39" s="64" t="s">
        <v>49</v>
      </c>
      <c r="B39" s="65" t="s">
        <v>50</v>
      </c>
      <c r="C39" s="82">
        <f>SUM(C40:C41)</f>
        <v>300.91999999999996</v>
      </c>
      <c r="D39" s="82">
        <f>SUM(D40:D41)</f>
        <v>0</v>
      </c>
      <c r="E39" s="126">
        <f>C39+D39</f>
        <v>300.91999999999996</v>
      </c>
    </row>
    <row r="40" spans="1:5" ht="54" customHeight="1">
      <c r="A40" s="70" t="s">
        <v>51</v>
      </c>
      <c r="B40" s="9" t="s">
        <v>52</v>
      </c>
      <c r="C40" s="54">
        <v>3.52</v>
      </c>
      <c r="D40" s="20">
        <v>0</v>
      </c>
      <c r="E40" s="218">
        <f t="shared" ref="E40:E41" si="3">C40+D40</f>
        <v>3.52</v>
      </c>
    </row>
    <row r="41" spans="1:5" ht="50.25" customHeight="1" thickBot="1">
      <c r="A41" s="71" t="s">
        <v>53</v>
      </c>
      <c r="B41" s="72" t="s">
        <v>54</v>
      </c>
      <c r="C41" s="85">
        <v>297.39999999999998</v>
      </c>
      <c r="D41" s="127"/>
      <c r="E41" s="219">
        <f t="shared" si="3"/>
        <v>297.39999999999998</v>
      </c>
    </row>
    <row r="42" spans="1:5" ht="23.25" customHeight="1">
      <c r="A42" s="214" t="s">
        <v>55</v>
      </c>
      <c r="B42" s="215" t="s">
        <v>1</v>
      </c>
      <c r="C42" s="216">
        <f>C43</f>
        <v>775.7</v>
      </c>
      <c r="D42" s="216">
        <f>D43</f>
        <v>-159.04222000000004</v>
      </c>
      <c r="E42" s="217">
        <f>C42+D42</f>
        <v>616.65778</v>
      </c>
    </row>
    <row r="43" spans="1:5" ht="39" thickBot="1">
      <c r="A43" s="71" t="s">
        <v>56</v>
      </c>
      <c r="B43" s="72" t="s">
        <v>57</v>
      </c>
      <c r="C43" s="73">
        <f>775.7</f>
        <v>775.7</v>
      </c>
      <c r="D43" s="113">
        <f>36.65778-775.7+580</f>
        <v>-159.04222000000004</v>
      </c>
      <c r="E43" s="114">
        <f>C43+D43</f>
        <v>616.65778</v>
      </c>
    </row>
    <row r="44" spans="1:5" ht="18.75">
      <c r="A44" s="86"/>
      <c r="B44" s="87" t="s">
        <v>58</v>
      </c>
      <c r="C44" s="131">
        <f>+C30+C10</f>
        <v>66274.625</v>
      </c>
      <c r="D44" s="131">
        <f>+D30+D10</f>
        <v>11115.01778</v>
      </c>
      <c r="E44" s="132">
        <f>+E30+E10</f>
        <v>77389.642779999995</v>
      </c>
    </row>
    <row r="45" spans="1:5" ht="14.25" customHeight="1">
      <c r="D45" s="11"/>
    </row>
  </sheetData>
  <mergeCells count="1">
    <mergeCell ref="A6:E8"/>
  </mergeCells>
  <pageMargins left="0.70866141732283472" right="0" top="0" bottom="0" header="0.31496062992125984" footer="0.31496062992125984"/>
  <pageSetup paperSize="9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5"/>
  <sheetViews>
    <sheetView zoomScale="125" zoomScaleNormal="125" workbookViewId="0">
      <selection activeCell="E5" sqref="E5"/>
    </sheetView>
  </sheetViews>
  <sheetFormatPr defaultRowHeight="12.75"/>
  <cols>
    <col min="1" max="1" width="18.42578125" customWidth="1"/>
    <col min="2" max="2" width="24.5703125" customWidth="1"/>
    <col min="3" max="3" width="13.7109375" customWidth="1"/>
    <col min="4" max="4" width="13.5703125" customWidth="1"/>
    <col min="5" max="5" width="13.7109375" customWidth="1"/>
  </cols>
  <sheetData>
    <row r="1" spans="1:5" ht="15">
      <c r="A1" s="31"/>
      <c r="B1" s="31"/>
      <c r="C1" s="31"/>
      <c r="D1" s="31"/>
      <c r="E1" s="33" t="s">
        <v>59</v>
      </c>
    </row>
    <row r="2" spans="1:5" ht="15">
      <c r="A2" s="31"/>
      <c r="B2" s="31"/>
      <c r="C2" s="31"/>
      <c r="D2" s="31"/>
      <c r="E2" s="34" t="s">
        <v>60</v>
      </c>
    </row>
    <row r="3" spans="1:5" ht="15">
      <c r="A3" s="31"/>
      <c r="B3" s="31"/>
      <c r="C3" s="31"/>
      <c r="D3" s="31"/>
      <c r="E3" s="34" t="s">
        <v>61</v>
      </c>
    </row>
    <row r="4" spans="1:5" ht="15">
      <c r="B4" s="31"/>
      <c r="C4" s="31"/>
      <c r="D4" s="31"/>
      <c r="E4" s="231" t="s">
        <v>102</v>
      </c>
    </row>
    <row r="5" spans="1:5" ht="15">
      <c r="B5" s="31"/>
      <c r="C5" s="31"/>
      <c r="D5" s="32"/>
      <c r="E5" s="31"/>
    </row>
    <row r="6" spans="1:5">
      <c r="A6" s="232" t="s">
        <v>77</v>
      </c>
      <c r="B6" s="232"/>
      <c r="C6" s="232"/>
      <c r="D6" s="232"/>
      <c r="E6" s="233"/>
    </row>
    <row r="7" spans="1:5">
      <c r="A7" s="232"/>
      <c r="B7" s="232"/>
      <c r="C7" s="232"/>
      <c r="D7" s="232"/>
      <c r="E7" s="233"/>
    </row>
    <row r="8" spans="1:5">
      <c r="A8" s="234"/>
      <c r="B8" s="234"/>
      <c r="C8" s="234"/>
      <c r="D8" s="234"/>
      <c r="E8" s="235"/>
    </row>
    <row r="9" spans="1:5" ht="89.25">
      <c r="A9" s="12" t="s">
        <v>2</v>
      </c>
      <c r="B9" s="12" t="s">
        <v>0</v>
      </c>
      <c r="C9" s="12" t="s">
        <v>3</v>
      </c>
      <c r="D9" s="12" t="s">
        <v>73</v>
      </c>
      <c r="E9" s="12" t="s">
        <v>76</v>
      </c>
    </row>
    <row r="10" spans="1:5" ht="60.75">
      <c r="A10" s="13"/>
      <c r="B10" s="14" t="s">
        <v>6</v>
      </c>
      <c r="C10" s="21">
        <f>+C11+C26</f>
        <v>27645045</v>
      </c>
      <c r="D10" s="21">
        <f>+D11+D26</f>
        <v>270410</v>
      </c>
      <c r="E10" s="21">
        <f>+E11+E26</f>
        <v>27915455</v>
      </c>
    </row>
    <row r="11" spans="1:5" ht="40.5">
      <c r="A11" s="13"/>
      <c r="B11" s="14" t="s">
        <v>7</v>
      </c>
      <c r="C11" s="21">
        <f>+C12+C14+C17+C19+C21</f>
        <v>26615000</v>
      </c>
      <c r="D11" s="21">
        <f>+D12+D14+D17+D19+D21</f>
        <v>270410</v>
      </c>
      <c r="E11" s="21">
        <f>+E12+E14+E17+E19+E21</f>
        <v>26885410</v>
      </c>
    </row>
    <row r="12" spans="1:5" ht="24">
      <c r="A12" s="36" t="s">
        <v>8</v>
      </c>
      <c r="B12" s="39" t="s">
        <v>9</v>
      </c>
      <c r="C12" s="38">
        <f>SUM(C13:C13)</f>
        <v>2600000</v>
      </c>
      <c r="D12" s="38">
        <f>SUM(D13:D13)</f>
        <v>0</v>
      </c>
      <c r="E12" s="38">
        <f>SUM(E13:E13)</f>
        <v>2600000</v>
      </c>
    </row>
    <row r="13" spans="1:5" ht="153">
      <c r="A13" s="9" t="s">
        <v>64</v>
      </c>
      <c r="B13" s="9" t="s">
        <v>10</v>
      </c>
      <c r="C13" s="10">
        <v>2600000</v>
      </c>
      <c r="D13" s="10"/>
      <c r="E13" s="10">
        <v>2600000</v>
      </c>
    </row>
    <row r="14" spans="1:5" ht="110.25">
      <c r="A14" s="30" t="s">
        <v>11</v>
      </c>
      <c r="B14" s="42" t="s">
        <v>12</v>
      </c>
      <c r="C14" s="21">
        <f>SUM(C15:C16)</f>
        <v>2236000</v>
      </c>
      <c r="D14" s="21">
        <f>SUM(D15:D16)</f>
        <v>212410</v>
      </c>
      <c r="E14" s="21">
        <f>SUM(E15:E16)</f>
        <v>2448410</v>
      </c>
    </row>
    <row r="15" spans="1:5" ht="140.25">
      <c r="A15" s="9" t="s">
        <v>62</v>
      </c>
      <c r="B15" s="9" t="s">
        <v>68</v>
      </c>
      <c r="C15" s="40">
        <v>787590</v>
      </c>
      <c r="D15" s="40">
        <v>212410</v>
      </c>
      <c r="E15" s="40">
        <f>C15+D15</f>
        <v>1000000</v>
      </c>
    </row>
    <row r="16" spans="1:5" ht="140.25">
      <c r="A16" s="9" t="s">
        <v>63</v>
      </c>
      <c r="B16" s="9" t="s">
        <v>13</v>
      </c>
      <c r="C16" s="40">
        <v>1448410</v>
      </c>
      <c r="D16" s="40"/>
      <c r="E16" s="40">
        <v>1448410</v>
      </c>
    </row>
    <row r="17" spans="1:5" ht="38.25">
      <c r="A17" s="30" t="s">
        <v>14</v>
      </c>
      <c r="B17" s="12" t="s">
        <v>15</v>
      </c>
      <c r="C17" s="21">
        <f>+C18</f>
        <v>335000</v>
      </c>
      <c r="D17" s="21">
        <f>+D18</f>
        <v>58000</v>
      </c>
      <c r="E17" s="21">
        <f>+E18</f>
        <v>393000</v>
      </c>
    </row>
    <row r="18" spans="1:5" ht="25.5">
      <c r="A18" s="9" t="s">
        <v>16</v>
      </c>
      <c r="B18" s="9" t="s">
        <v>15</v>
      </c>
      <c r="C18" s="15">
        <v>335000</v>
      </c>
      <c r="D18" s="15">
        <v>58000</v>
      </c>
      <c r="E18" s="15">
        <f>C18+D18</f>
        <v>393000</v>
      </c>
    </row>
    <row r="19" spans="1:5" ht="31.5">
      <c r="A19" s="30" t="s">
        <v>17</v>
      </c>
      <c r="B19" s="42" t="s">
        <v>18</v>
      </c>
      <c r="C19" s="21">
        <f>+C20</f>
        <v>1594000</v>
      </c>
      <c r="D19" s="21">
        <f>+D20</f>
        <v>0</v>
      </c>
      <c r="E19" s="21">
        <f>+E20</f>
        <v>1594000</v>
      </c>
    </row>
    <row r="20" spans="1:5" ht="76.5">
      <c r="A20" s="9" t="s">
        <v>65</v>
      </c>
      <c r="B20" s="9" t="s">
        <v>19</v>
      </c>
      <c r="C20" s="16">
        <v>1594000</v>
      </c>
      <c r="D20" s="16"/>
      <c r="E20" s="16">
        <v>1594000</v>
      </c>
    </row>
    <row r="21" spans="1:5" ht="25.5">
      <c r="A21" s="43" t="s">
        <v>20</v>
      </c>
      <c r="B21" s="42" t="s">
        <v>21</v>
      </c>
      <c r="C21" s="44">
        <f>+C22+C24</f>
        <v>19850000</v>
      </c>
      <c r="D21" s="44">
        <f>+D22+D24</f>
        <v>0</v>
      </c>
      <c r="E21" s="44">
        <f>+E22+E24</f>
        <v>19850000</v>
      </c>
    </row>
    <row r="22" spans="1:5" ht="25.5">
      <c r="A22" s="22" t="s">
        <v>22</v>
      </c>
      <c r="B22" s="22" t="s">
        <v>23</v>
      </c>
      <c r="C22" s="44">
        <f>+C23</f>
        <v>13000000</v>
      </c>
      <c r="D22" s="44">
        <f>+D23</f>
        <v>0</v>
      </c>
      <c r="E22" s="44">
        <f>+E23</f>
        <v>13000000</v>
      </c>
    </row>
    <row r="23" spans="1:5" ht="63.75">
      <c r="A23" s="9" t="s">
        <v>66</v>
      </c>
      <c r="B23" s="9" t="s">
        <v>24</v>
      </c>
      <c r="C23" s="18">
        <v>13000000</v>
      </c>
      <c r="D23" s="18"/>
      <c r="E23" s="18">
        <v>13000000</v>
      </c>
    </row>
    <row r="24" spans="1:5" ht="25.5">
      <c r="A24" s="22" t="s">
        <v>25</v>
      </c>
      <c r="B24" s="22" t="s">
        <v>26</v>
      </c>
      <c r="C24" s="44">
        <f>+C25</f>
        <v>6850000</v>
      </c>
      <c r="D24" s="44">
        <f>+D25</f>
        <v>0</v>
      </c>
      <c r="E24" s="44">
        <f>+E25</f>
        <v>6850000</v>
      </c>
    </row>
    <row r="25" spans="1:5" ht="76.5">
      <c r="A25" s="9" t="s">
        <v>67</v>
      </c>
      <c r="B25" s="9" t="s">
        <v>27</v>
      </c>
      <c r="C25" s="18">
        <v>6850000</v>
      </c>
      <c r="D25" s="18"/>
      <c r="E25" s="18">
        <v>6850000</v>
      </c>
    </row>
    <row r="26" spans="1:5" ht="40.5">
      <c r="A26" s="22"/>
      <c r="B26" s="14" t="s">
        <v>28</v>
      </c>
      <c r="C26" s="21">
        <f>+C27</f>
        <v>1030045</v>
      </c>
      <c r="D26" s="21">
        <f>+D27</f>
        <v>0</v>
      </c>
      <c r="E26" s="21">
        <f>+E27</f>
        <v>1030045</v>
      </c>
    </row>
    <row r="27" spans="1:5" ht="89.25">
      <c r="A27" s="43" t="s">
        <v>29</v>
      </c>
      <c r="B27" s="12" t="s">
        <v>30</v>
      </c>
      <c r="C27" s="21">
        <f>SUM(C28:C29)</f>
        <v>1030045</v>
      </c>
      <c r="D27" s="21">
        <f>SUM(D28:D29)</f>
        <v>0</v>
      </c>
      <c r="E27" s="21">
        <f>SUM(E28:E29)</f>
        <v>1030045</v>
      </c>
    </row>
    <row r="28" spans="1:5" ht="114.75">
      <c r="A28" s="19" t="s">
        <v>31</v>
      </c>
      <c r="B28" s="19" t="s">
        <v>32</v>
      </c>
      <c r="C28" s="20">
        <v>144495</v>
      </c>
      <c r="D28" s="20"/>
      <c r="E28" s="20">
        <v>144495</v>
      </c>
    </row>
    <row r="29" spans="1:5" ht="140.25">
      <c r="A29" s="9" t="s">
        <v>33</v>
      </c>
      <c r="B29" s="9" t="s">
        <v>34</v>
      </c>
      <c r="C29" s="20">
        <v>885550</v>
      </c>
      <c r="D29" s="20"/>
      <c r="E29" s="20">
        <v>885550</v>
      </c>
    </row>
    <row r="30" spans="1:5" ht="25.5">
      <c r="A30" s="30" t="s">
        <v>35</v>
      </c>
      <c r="B30" s="12" t="s">
        <v>36</v>
      </c>
      <c r="C30" s="21">
        <f>+C31</f>
        <v>38629574.810000002</v>
      </c>
      <c r="D30" s="21">
        <f>+D31</f>
        <v>10844611.889999999</v>
      </c>
      <c r="E30" s="21">
        <f>+E31</f>
        <v>49474186.700000003</v>
      </c>
    </row>
    <row r="31" spans="1:5" s="35" customFormat="1" ht="52.5">
      <c r="A31" s="36" t="s">
        <v>37</v>
      </c>
      <c r="B31" s="37" t="s">
        <v>38</v>
      </c>
      <c r="C31" s="38">
        <f>+C32+C33+C45+C48</f>
        <v>38629574.810000002</v>
      </c>
      <c r="D31" s="38">
        <f>+D32+D33+D45+D48</f>
        <v>10844611.889999999</v>
      </c>
      <c r="E31" s="38">
        <f>+E32+E33+E45+E48</f>
        <v>49474186.700000003</v>
      </c>
    </row>
    <row r="32" spans="1:5" s="35" customFormat="1" ht="32.25" thickBot="1">
      <c r="A32" s="200" t="s">
        <v>39</v>
      </c>
      <c r="B32" s="201" t="s">
        <v>40</v>
      </c>
      <c r="C32" s="202">
        <f>3840000+12331500</f>
        <v>16171500</v>
      </c>
      <c r="D32" s="202"/>
      <c r="E32" s="202">
        <f>3840000+12331500</f>
        <v>16171500</v>
      </c>
    </row>
    <row r="33" spans="1:5" s="35" customFormat="1" ht="31.5">
      <c r="A33" s="196" t="s">
        <v>41</v>
      </c>
      <c r="B33" s="197" t="s">
        <v>42</v>
      </c>
      <c r="C33" s="198">
        <f>SUM(C34:C44)</f>
        <v>21381454.809999999</v>
      </c>
      <c r="D33" s="198">
        <f>SUM(D34:D44)</f>
        <v>11003654.109999999</v>
      </c>
      <c r="E33" s="199">
        <f>C33+D33</f>
        <v>32385108.919999998</v>
      </c>
    </row>
    <row r="34" spans="1:5" s="35" customFormat="1" ht="76.5">
      <c r="A34" s="206" t="s">
        <v>80</v>
      </c>
      <c r="B34" s="228" t="s">
        <v>95</v>
      </c>
      <c r="C34" s="229">
        <v>77128.09</v>
      </c>
      <c r="D34" s="229"/>
      <c r="E34" s="230">
        <f t="shared" ref="E34:E38" si="0">C34+D34</f>
        <v>77128.09</v>
      </c>
    </row>
    <row r="35" spans="1:5" s="35" customFormat="1" ht="89.25">
      <c r="A35" s="206" t="s">
        <v>80</v>
      </c>
      <c r="B35" s="228" t="s">
        <v>96</v>
      </c>
      <c r="C35" s="229">
        <v>1591471.43</v>
      </c>
      <c r="D35" s="229"/>
      <c r="E35" s="230">
        <f t="shared" si="0"/>
        <v>1591471.43</v>
      </c>
    </row>
    <row r="36" spans="1:5" s="35" customFormat="1" ht="178.5">
      <c r="A36" s="206" t="s">
        <v>82</v>
      </c>
      <c r="B36" s="228" t="s">
        <v>97</v>
      </c>
      <c r="C36" s="229">
        <v>9183955.2899999991</v>
      </c>
      <c r="D36" s="229"/>
      <c r="E36" s="230">
        <f t="shared" si="0"/>
        <v>9183955.2899999991</v>
      </c>
    </row>
    <row r="37" spans="1:5" ht="76.5">
      <c r="A37" s="70" t="s">
        <v>43</v>
      </c>
      <c r="B37" s="9" t="s">
        <v>98</v>
      </c>
      <c r="C37" s="5">
        <v>2404000</v>
      </c>
      <c r="D37" s="5">
        <v>11003654.109999999</v>
      </c>
      <c r="E37" s="112">
        <f t="shared" si="0"/>
        <v>13407654.109999999</v>
      </c>
    </row>
    <row r="38" spans="1:5" ht="25.5">
      <c r="A38" s="70" t="s">
        <v>45</v>
      </c>
      <c r="B38" s="27" t="s">
        <v>90</v>
      </c>
      <c r="C38" s="5">
        <v>298000</v>
      </c>
      <c r="D38" s="5"/>
      <c r="E38" s="112">
        <f t="shared" si="0"/>
        <v>298000</v>
      </c>
    </row>
    <row r="39" spans="1:5" ht="25.5">
      <c r="A39" s="70" t="s">
        <v>45</v>
      </c>
      <c r="B39" s="27" t="s">
        <v>84</v>
      </c>
      <c r="C39" s="5">
        <v>1516700</v>
      </c>
      <c r="D39" s="5"/>
      <c r="E39" s="112">
        <f t="shared" ref="E39:E44" si="1">C39+D39</f>
        <v>1516700</v>
      </c>
    </row>
    <row r="40" spans="1:5" ht="25.5">
      <c r="A40" s="70" t="s">
        <v>45</v>
      </c>
      <c r="B40" s="27" t="s">
        <v>85</v>
      </c>
      <c r="C40" s="5">
        <v>954600</v>
      </c>
      <c r="D40" s="5"/>
      <c r="E40" s="112">
        <f t="shared" si="1"/>
        <v>954600</v>
      </c>
    </row>
    <row r="41" spans="1:5" ht="25.5">
      <c r="A41" s="70" t="s">
        <v>45</v>
      </c>
      <c r="B41" s="27" t="s">
        <v>86</v>
      </c>
      <c r="C41" s="5">
        <v>1500000</v>
      </c>
      <c r="D41" s="5"/>
      <c r="E41" s="112">
        <f t="shared" si="1"/>
        <v>1500000</v>
      </c>
    </row>
    <row r="42" spans="1:5" ht="25.5">
      <c r="A42" s="70" t="s">
        <v>45</v>
      </c>
      <c r="B42" s="27" t="s">
        <v>87</v>
      </c>
      <c r="C42" s="5">
        <v>1059300</v>
      </c>
      <c r="D42" s="5"/>
      <c r="E42" s="112">
        <f t="shared" si="1"/>
        <v>1059300</v>
      </c>
    </row>
    <row r="43" spans="1:5" ht="25.5">
      <c r="A43" s="70" t="s">
        <v>45</v>
      </c>
      <c r="B43" s="27" t="s">
        <v>88</v>
      </c>
      <c r="C43" s="5">
        <v>896900</v>
      </c>
      <c r="D43" s="5"/>
      <c r="E43" s="112">
        <f t="shared" si="1"/>
        <v>896900</v>
      </c>
    </row>
    <row r="44" spans="1:5" ht="26.25" thickBot="1">
      <c r="A44" s="71" t="s">
        <v>45</v>
      </c>
      <c r="B44" s="207" t="s">
        <v>89</v>
      </c>
      <c r="C44" s="113">
        <v>1899400</v>
      </c>
      <c r="D44" s="113"/>
      <c r="E44" s="114">
        <f t="shared" si="1"/>
        <v>1899400</v>
      </c>
    </row>
    <row r="45" spans="1:5" ht="63.75">
      <c r="A45" s="155" t="s">
        <v>49</v>
      </c>
      <c r="B45" s="156" t="s">
        <v>50</v>
      </c>
      <c r="C45" s="132">
        <f>SUM(C46:C47)</f>
        <v>300920</v>
      </c>
      <c r="D45" s="132">
        <f>SUM(D46:D47)</f>
        <v>0</v>
      </c>
      <c r="E45" s="132">
        <f>SUM(E46:E47)</f>
        <v>300920</v>
      </c>
    </row>
    <row r="46" spans="1:5" ht="76.5">
      <c r="A46" s="9" t="s">
        <v>51</v>
      </c>
      <c r="B46" s="9" t="s">
        <v>78</v>
      </c>
      <c r="C46" s="20">
        <v>3520</v>
      </c>
      <c r="D46" s="20"/>
      <c r="E46" s="20">
        <v>3520</v>
      </c>
    </row>
    <row r="47" spans="1:5" ht="108.75" customHeight="1">
      <c r="A47" s="9" t="s">
        <v>53</v>
      </c>
      <c r="B47" s="9" t="s">
        <v>79</v>
      </c>
      <c r="C47" s="20">
        <v>297400</v>
      </c>
      <c r="D47" s="20"/>
      <c r="E47" s="20">
        <f>C47+D47</f>
        <v>297400</v>
      </c>
    </row>
    <row r="48" spans="1:5" ht="25.5">
      <c r="A48" s="30" t="s">
        <v>55</v>
      </c>
      <c r="B48" s="12" t="s">
        <v>1</v>
      </c>
      <c r="C48" s="45">
        <f>C49</f>
        <v>775700</v>
      </c>
      <c r="D48" s="45">
        <f>D49+D50+D51</f>
        <v>-159042.21999999997</v>
      </c>
      <c r="E48" s="45">
        <f>C48+D48</f>
        <v>616657.78</v>
      </c>
    </row>
    <row r="49" spans="1:5" ht="51">
      <c r="A49" s="9" t="s">
        <v>56</v>
      </c>
      <c r="B49" s="9" t="s">
        <v>91</v>
      </c>
      <c r="C49" s="5">
        <v>775700</v>
      </c>
      <c r="D49" s="5">
        <v>-775700</v>
      </c>
      <c r="E49" s="5">
        <f>C49+D49</f>
        <v>0</v>
      </c>
    </row>
    <row r="50" spans="1:5" ht="51">
      <c r="A50" s="9" t="s">
        <v>56</v>
      </c>
      <c r="B50" s="9" t="s">
        <v>100</v>
      </c>
      <c r="C50" s="5"/>
      <c r="D50" s="5">
        <v>36657.78</v>
      </c>
      <c r="E50" s="5"/>
    </row>
    <row r="51" spans="1:5" ht="51">
      <c r="A51" s="9" t="s">
        <v>56</v>
      </c>
      <c r="B51" s="9" t="s">
        <v>99</v>
      </c>
      <c r="C51" s="5"/>
      <c r="D51" s="5">
        <v>580000</v>
      </c>
      <c r="E51" s="5"/>
    </row>
    <row r="52" spans="1:5" ht="37.5">
      <c r="A52" s="22"/>
      <c r="B52" s="23" t="s">
        <v>58</v>
      </c>
      <c r="C52" s="21">
        <f>+C30+C10</f>
        <v>66274619.810000002</v>
      </c>
      <c r="D52" s="21">
        <f>+D30+D10</f>
        <v>11115021.889999999</v>
      </c>
      <c r="E52" s="21">
        <f>C52+D52</f>
        <v>77389641.700000003</v>
      </c>
    </row>
    <row r="55" spans="1:5">
      <c r="C55" s="209"/>
    </row>
  </sheetData>
  <mergeCells count="1">
    <mergeCell ref="A6:E8"/>
  </mergeCells>
  <pageMargins left="0.70866141732283472" right="7.874015748031496E-2" top="0.74803149606299213" bottom="7.874015748031496E-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3"/>
  <sheetViews>
    <sheetView workbookViewId="0">
      <selection activeCell="E4" sqref="E4"/>
    </sheetView>
  </sheetViews>
  <sheetFormatPr defaultRowHeight="15"/>
  <cols>
    <col min="1" max="1" width="20.85546875" style="1" customWidth="1"/>
    <col min="2" max="2" width="35" style="1" customWidth="1"/>
    <col min="3" max="4" width="11.85546875" style="50" customWidth="1"/>
    <col min="5" max="5" width="13.5703125" style="50" customWidth="1"/>
    <col min="6" max="256" width="9.140625" style="1"/>
    <col min="257" max="257" width="24.140625" style="1" customWidth="1"/>
    <col min="258" max="258" width="48.7109375" style="1" customWidth="1"/>
    <col min="259" max="259" width="14.140625" style="1" customWidth="1"/>
    <col min="260" max="260" width="14.28515625" style="1" customWidth="1"/>
    <col min="261" max="261" width="15.28515625" style="1" customWidth="1"/>
    <col min="262" max="512" width="9.140625" style="1"/>
    <col min="513" max="513" width="24.140625" style="1" customWidth="1"/>
    <col min="514" max="514" width="48.7109375" style="1" customWidth="1"/>
    <col min="515" max="515" width="14.140625" style="1" customWidth="1"/>
    <col min="516" max="516" width="14.28515625" style="1" customWidth="1"/>
    <col min="517" max="517" width="15.28515625" style="1" customWidth="1"/>
    <col min="518" max="768" width="9.140625" style="1"/>
    <col min="769" max="769" width="24.140625" style="1" customWidth="1"/>
    <col min="770" max="770" width="48.7109375" style="1" customWidth="1"/>
    <col min="771" max="771" width="14.140625" style="1" customWidth="1"/>
    <col min="772" max="772" width="14.28515625" style="1" customWidth="1"/>
    <col min="773" max="773" width="15.28515625" style="1" customWidth="1"/>
    <col min="774" max="1024" width="9.140625" style="1"/>
    <col min="1025" max="1025" width="24.140625" style="1" customWidth="1"/>
    <col min="1026" max="1026" width="48.7109375" style="1" customWidth="1"/>
    <col min="1027" max="1027" width="14.140625" style="1" customWidth="1"/>
    <col min="1028" max="1028" width="14.28515625" style="1" customWidth="1"/>
    <col min="1029" max="1029" width="15.28515625" style="1" customWidth="1"/>
    <col min="1030" max="1280" width="9.140625" style="1"/>
    <col min="1281" max="1281" width="24.140625" style="1" customWidth="1"/>
    <col min="1282" max="1282" width="48.7109375" style="1" customWidth="1"/>
    <col min="1283" max="1283" width="14.140625" style="1" customWidth="1"/>
    <col min="1284" max="1284" width="14.28515625" style="1" customWidth="1"/>
    <col min="1285" max="1285" width="15.28515625" style="1" customWidth="1"/>
    <col min="1286" max="1536" width="9.140625" style="1"/>
    <col min="1537" max="1537" width="24.140625" style="1" customWidth="1"/>
    <col min="1538" max="1538" width="48.7109375" style="1" customWidth="1"/>
    <col min="1539" max="1539" width="14.140625" style="1" customWidth="1"/>
    <col min="1540" max="1540" width="14.28515625" style="1" customWidth="1"/>
    <col min="1541" max="1541" width="15.28515625" style="1" customWidth="1"/>
    <col min="1542" max="1792" width="9.140625" style="1"/>
    <col min="1793" max="1793" width="24.140625" style="1" customWidth="1"/>
    <col min="1794" max="1794" width="48.7109375" style="1" customWidth="1"/>
    <col min="1795" max="1795" width="14.140625" style="1" customWidth="1"/>
    <col min="1796" max="1796" width="14.28515625" style="1" customWidth="1"/>
    <col min="1797" max="1797" width="15.28515625" style="1" customWidth="1"/>
    <col min="1798" max="2048" width="9.140625" style="1"/>
    <col min="2049" max="2049" width="24.140625" style="1" customWidth="1"/>
    <col min="2050" max="2050" width="48.7109375" style="1" customWidth="1"/>
    <col min="2051" max="2051" width="14.140625" style="1" customWidth="1"/>
    <col min="2052" max="2052" width="14.28515625" style="1" customWidth="1"/>
    <col min="2053" max="2053" width="15.28515625" style="1" customWidth="1"/>
    <col min="2054" max="2304" width="9.140625" style="1"/>
    <col min="2305" max="2305" width="24.140625" style="1" customWidth="1"/>
    <col min="2306" max="2306" width="48.7109375" style="1" customWidth="1"/>
    <col min="2307" max="2307" width="14.140625" style="1" customWidth="1"/>
    <col min="2308" max="2308" width="14.28515625" style="1" customWidth="1"/>
    <col min="2309" max="2309" width="15.28515625" style="1" customWidth="1"/>
    <col min="2310" max="2560" width="9.140625" style="1"/>
    <col min="2561" max="2561" width="24.140625" style="1" customWidth="1"/>
    <col min="2562" max="2562" width="48.7109375" style="1" customWidth="1"/>
    <col min="2563" max="2563" width="14.140625" style="1" customWidth="1"/>
    <col min="2564" max="2564" width="14.28515625" style="1" customWidth="1"/>
    <col min="2565" max="2565" width="15.28515625" style="1" customWidth="1"/>
    <col min="2566" max="2816" width="9.140625" style="1"/>
    <col min="2817" max="2817" width="24.140625" style="1" customWidth="1"/>
    <col min="2818" max="2818" width="48.7109375" style="1" customWidth="1"/>
    <col min="2819" max="2819" width="14.140625" style="1" customWidth="1"/>
    <col min="2820" max="2820" width="14.28515625" style="1" customWidth="1"/>
    <col min="2821" max="2821" width="15.28515625" style="1" customWidth="1"/>
    <col min="2822" max="3072" width="9.140625" style="1"/>
    <col min="3073" max="3073" width="24.140625" style="1" customWidth="1"/>
    <col min="3074" max="3074" width="48.7109375" style="1" customWidth="1"/>
    <col min="3075" max="3075" width="14.140625" style="1" customWidth="1"/>
    <col min="3076" max="3076" width="14.28515625" style="1" customWidth="1"/>
    <col min="3077" max="3077" width="15.28515625" style="1" customWidth="1"/>
    <col min="3078" max="3328" width="9.140625" style="1"/>
    <col min="3329" max="3329" width="24.140625" style="1" customWidth="1"/>
    <col min="3330" max="3330" width="48.7109375" style="1" customWidth="1"/>
    <col min="3331" max="3331" width="14.140625" style="1" customWidth="1"/>
    <col min="3332" max="3332" width="14.28515625" style="1" customWidth="1"/>
    <col min="3333" max="3333" width="15.28515625" style="1" customWidth="1"/>
    <col min="3334" max="3584" width="9.140625" style="1"/>
    <col min="3585" max="3585" width="24.140625" style="1" customWidth="1"/>
    <col min="3586" max="3586" width="48.7109375" style="1" customWidth="1"/>
    <col min="3587" max="3587" width="14.140625" style="1" customWidth="1"/>
    <col min="3588" max="3588" width="14.28515625" style="1" customWidth="1"/>
    <col min="3589" max="3589" width="15.28515625" style="1" customWidth="1"/>
    <col min="3590" max="3840" width="9.140625" style="1"/>
    <col min="3841" max="3841" width="24.140625" style="1" customWidth="1"/>
    <col min="3842" max="3842" width="48.7109375" style="1" customWidth="1"/>
    <col min="3843" max="3843" width="14.140625" style="1" customWidth="1"/>
    <col min="3844" max="3844" width="14.28515625" style="1" customWidth="1"/>
    <col min="3845" max="3845" width="15.28515625" style="1" customWidth="1"/>
    <col min="3846" max="4096" width="9.140625" style="1"/>
    <col min="4097" max="4097" width="24.140625" style="1" customWidth="1"/>
    <col min="4098" max="4098" width="48.7109375" style="1" customWidth="1"/>
    <col min="4099" max="4099" width="14.140625" style="1" customWidth="1"/>
    <col min="4100" max="4100" width="14.28515625" style="1" customWidth="1"/>
    <col min="4101" max="4101" width="15.28515625" style="1" customWidth="1"/>
    <col min="4102" max="4352" width="9.140625" style="1"/>
    <col min="4353" max="4353" width="24.140625" style="1" customWidth="1"/>
    <col min="4354" max="4354" width="48.7109375" style="1" customWidth="1"/>
    <col min="4355" max="4355" width="14.140625" style="1" customWidth="1"/>
    <col min="4356" max="4356" width="14.28515625" style="1" customWidth="1"/>
    <col min="4357" max="4357" width="15.28515625" style="1" customWidth="1"/>
    <col min="4358" max="4608" width="9.140625" style="1"/>
    <col min="4609" max="4609" width="24.140625" style="1" customWidth="1"/>
    <col min="4610" max="4610" width="48.7109375" style="1" customWidth="1"/>
    <col min="4611" max="4611" width="14.140625" style="1" customWidth="1"/>
    <col min="4612" max="4612" width="14.28515625" style="1" customWidth="1"/>
    <col min="4613" max="4613" width="15.28515625" style="1" customWidth="1"/>
    <col min="4614" max="4864" width="9.140625" style="1"/>
    <col min="4865" max="4865" width="24.140625" style="1" customWidth="1"/>
    <col min="4866" max="4866" width="48.7109375" style="1" customWidth="1"/>
    <col min="4867" max="4867" width="14.140625" style="1" customWidth="1"/>
    <col min="4868" max="4868" width="14.28515625" style="1" customWidth="1"/>
    <col min="4869" max="4869" width="15.28515625" style="1" customWidth="1"/>
    <col min="4870" max="5120" width="9.140625" style="1"/>
    <col min="5121" max="5121" width="24.140625" style="1" customWidth="1"/>
    <col min="5122" max="5122" width="48.7109375" style="1" customWidth="1"/>
    <col min="5123" max="5123" width="14.140625" style="1" customWidth="1"/>
    <col min="5124" max="5124" width="14.28515625" style="1" customWidth="1"/>
    <col min="5125" max="5125" width="15.28515625" style="1" customWidth="1"/>
    <col min="5126" max="5376" width="9.140625" style="1"/>
    <col min="5377" max="5377" width="24.140625" style="1" customWidth="1"/>
    <col min="5378" max="5378" width="48.7109375" style="1" customWidth="1"/>
    <col min="5379" max="5379" width="14.140625" style="1" customWidth="1"/>
    <col min="5380" max="5380" width="14.28515625" style="1" customWidth="1"/>
    <col min="5381" max="5381" width="15.28515625" style="1" customWidth="1"/>
    <col min="5382" max="5632" width="9.140625" style="1"/>
    <col min="5633" max="5633" width="24.140625" style="1" customWidth="1"/>
    <col min="5634" max="5634" width="48.7109375" style="1" customWidth="1"/>
    <col min="5635" max="5635" width="14.140625" style="1" customWidth="1"/>
    <col min="5636" max="5636" width="14.28515625" style="1" customWidth="1"/>
    <col min="5637" max="5637" width="15.28515625" style="1" customWidth="1"/>
    <col min="5638" max="5888" width="9.140625" style="1"/>
    <col min="5889" max="5889" width="24.140625" style="1" customWidth="1"/>
    <col min="5890" max="5890" width="48.7109375" style="1" customWidth="1"/>
    <col min="5891" max="5891" width="14.140625" style="1" customWidth="1"/>
    <col min="5892" max="5892" width="14.28515625" style="1" customWidth="1"/>
    <col min="5893" max="5893" width="15.28515625" style="1" customWidth="1"/>
    <col min="5894" max="6144" width="9.140625" style="1"/>
    <col min="6145" max="6145" width="24.140625" style="1" customWidth="1"/>
    <col min="6146" max="6146" width="48.7109375" style="1" customWidth="1"/>
    <col min="6147" max="6147" width="14.140625" style="1" customWidth="1"/>
    <col min="6148" max="6148" width="14.28515625" style="1" customWidth="1"/>
    <col min="6149" max="6149" width="15.28515625" style="1" customWidth="1"/>
    <col min="6150" max="6400" width="9.140625" style="1"/>
    <col min="6401" max="6401" width="24.140625" style="1" customWidth="1"/>
    <col min="6402" max="6402" width="48.7109375" style="1" customWidth="1"/>
    <col min="6403" max="6403" width="14.140625" style="1" customWidth="1"/>
    <col min="6404" max="6404" width="14.28515625" style="1" customWidth="1"/>
    <col min="6405" max="6405" width="15.28515625" style="1" customWidth="1"/>
    <col min="6406" max="6656" width="9.140625" style="1"/>
    <col min="6657" max="6657" width="24.140625" style="1" customWidth="1"/>
    <col min="6658" max="6658" width="48.7109375" style="1" customWidth="1"/>
    <col min="6659" max="6659" width="14.140625" style="1" customWidth="1"/>
    <col min="6660" max="6660" width="14.28515625" style="1" customWidth="1"/>
    <col min="6661" max="6661" width="15.28515625" style="1" customWidth="1"/>
    <col min="6662" max="6912" width="9.140625" style="1"/>
    <col min="6913" max="6913" width="24.140625" style="1" customWidth="1"/>
    <col min="6914" max="6914" width="48.7109375" style="1" customWidth="1"/>
    <col min="6915" max="6915" width="14.140625" style="1" customWidth="1"/>
    <col min="6916" max="6916" width="14.28515625" style="1" customWidth="1"/>
    <col min="6917" max="6917" width="15.28515625" style="1" customWidth="1"/>
    <col min="6918" max="7168" width="9.140625" style="1"/>
    <col min="7169" max="7169" width="24.140625" style="1" customWidth="1"/>
    <col min="7170" max="7170" width="48.7109375" style="1" customWidth="1"/>
    <col min="7171" max="7171" width="14.140625" style="1" customWidth="1"/>
    <col min="7172" max="7172" width="14.28515625" style="1" customWidth="1"/>
    <col min="7173" max="7173" width="15.28515625" style="1" customWidth="1"/>
    <col min="7174" max="7424" width="9.140625" style="1"/>
    <col min="7425" max="7425" width="24.140625" style="1" customWidth="1"/>
    <col min="7426" max="7426" width="48.7109375" style="1" customWidth="1"/>
    <col min="7427" max="7427" width="14.140625" style="1" customWidth="1"/>
    <col min="7428" max="7428" width="14.28515625" style="1" customWidth="1"/>
    <col min="7429" max="7429" width="15.28515625" style="1" customWidth="1"/>
    <col min="7430" max="7680" width="9.140625" style="1"/>
    <col min="7681" max="7681" width="24.140625" style="1" customWidth="1"/>
    <col min="7682" max="7682" width="48.7109375" style="1" customWidth="1"/>
    <col min="7683" max="7683" width="14.140625" style="1" customWidth="1"/>
    <col min="7684" max="7684" width="14.28515625" style="1" customWidth="1"/>
    <col min="7685" max="7685" width="15.28515625" style="1" customWidth="1"/>
    <col min="7686" max="7936" width="9.140625" style="1"/>
    <col min="7937" max="7937" width="24.140625" style="1" customWidth="1"/>
    <col min="7938" max="7938" width="48.7109375" style="1" customWidth="1"/>
    <col min="7939" max="7939" width="14.140625" style="1" customWidth="1"/>
    <col min="7940" max="7940" width="14.28515625" style="1" customWidth="1"/>
    <col min="7941" max="7941" width="15.28515625" style="1" customWidth="1"/>
    <col min="7942" max="8192" width="9.140625" style="1"/>
    <col min="8193" max="8193" width="24.140625" style="1" customWidth="1"/>
    <col min="8194" max="8194" width="48.7109375" style="1" customWidth="1"/>
    <col min="8195" max="8195" width="14.140625" style="1" customWidth="1"/>
    <col min="8196" max="8196" width="14.28515625" style="1" customWidth="1"/>
    <col min="8197" max="8197" width="15.28515625" style="1" customWidth="1"/>
    <col min="8198" max="8448" width="9.140625" style="1"/>
    <col min="8449" max="8449" width="24.140625" style="1" customWidth="1"/>
    <col min="8450" max="8450" width="48.7109375" style="1" customWidth="1"/>
    <col min="8451" max="8451" width="14.140625" style="1" customWidth="1"/>
    <col min="8452" max="8452" width="14.28515625" style="1" customWidth="1"/>
    <col min="8453" max="8453" width="15.28515625" style="1" customWidth="1"/>
    <col min="8454" max="8704" width="9.140625" style="1"/>
    <col min="8705" max="8705" width="24.140625" style="1" customWidth="1"/>
    <col min="8706" max="8706" width="48.7109375" style="1" customWidth="1"/>
    <col min="8707" max="8707" width="14.140625" style="1" customWidth="1"/>
    <col min="8708" max="8708" width="14.28515625" style="1" customWidth="1"/>
    <col min="8709" max="8709" width="15.28515625" style="1" customWidth="1"/>
    <col min="8710" max="8960" width="9.140625" style="1"/>
    <col min="8961" max="8961" width="24.140625" style="1" customWidth="1"/>
    <col min="8962" max="8962" width="48.7109375" style="1" customWidth="1"/>
    <col min="8963" max="8963" width="14.140625" style="1" customWidth="1"/>
    <col min="8964" max="8964" width="14.28515625" style="1" customWidth="1"/>
    <col min="8965" max="8965" width="15.28515625" style="1" customWidth="1"/>
    <col min="8966" max="9216" width="9.140625" style="1"/>
    <col min="9217" max="9217" width="24.140625" style="1" customWidth="1"/>
    <col min="9218" max="9218" width="48.7109375" style="1" customWidth="1"/>
    <col min="9219" max="9219" width="14.140625" style="1" customWidth="1"/>
    <col min="9220" max="9220" width="14.28515625" style="1" customWidth="1"/>
    <col min="9221" max="9221" width="15.28515625" style="1" customWidth="1"/>
    <col min="9222" max="9472" width="9.140625" style="1"/>
    <col min="9473" max="9473" width="24.140625" style="1" customWidth="1"/>
    <col min="9474" max="9474" width="48.7109375" style="1" customWidth="1"/>
    <col min="9475" max="9475" width="14.140625" style="1" customWidth="1"/>
    <col min="9476" max="9476" width="14.28515625" style="1" customWidth="1"/>
    <col min="9477" max="9477" width="15.28515625" style="1" customWidth="1"/>
    <col min="9478" max="9728" width="9.140625" style="1"/>
    <col min="9729" max="9729" width="24.140625" style="1" customWidth="1"/>
    <col min="9730" max="9730" width="48.7109375" style="1" customWidth="1"/>
    <col min="9731" max="9731" width="14.140625" style="1" customWidth="1"/>
    <col min="9732" max="9732" width="14.28515625" style="1" customWidth="1"/>
    <col min="9733" max="9733" width="15.28515625" style="1" customWidth="1"/>
    <col min="9734" max="9984" width="9.140625" style="1"/>
    <col min="9985" max="9985" width="24.140625" style="1" customWidth="1"/>
    <col min="9986" max="9986" width="48.7109375" style="1" customWidth="1"/>
    <col min="9987" max="9987" width="14.140625" style="1" customWidth="1"/>
    <col min="9988" max="9988" width="14.28515625" style="1" customWidth="1"/>
    <col min="9989" max="9989" width="15.28515625" style="1" customWidth="1"/>
    <col min="9990" max="10240" width="9.140625" style="1"/>
    <col min="10241" max="10241" width="24.140625" style="1" customWidth="1"/>
    <col min="10242" max="10242" width="48.7109375" style="1" customWidth="1"/>
    <col min="10243" max="10243" width="14.140625" style="1" customWidth="1"/>
    <col min="10244" max="10244" width="14.28515625" style="1" customWidth="1"/>
    <col min="10245" max="10245" width="15.28515625" style="1" customWidth="1"/>
    <col min="10246" max="10496" width="9.140625" style="1"/>
    <col min="10497" max="10497" width="24.140625" style="1" customWidth="1"/>
    <col min="10498" max="10498" width="48.7109375" style="1" customWidth="1"/>
    <col min="10499" max="10499" width="14.140625" style="1" customWidth="1"/>
    <col min="10500" max="10500" width="14.28515625" style="1" customWidth="1"/>
    <col min="10501" max="10501" width="15.28515625" style="1" customWidth="1"/>
    <col min="10502" max="10752" width="9.140625" style="1"/>
    <col min="10753" max="10753" width="24.140625" style="1" customWidth="1"/>
    <col min="10754" max="10754" width="48.7109375" style="1" customWidth="1"/>
    <col min="10755" max="10755" width="14.140625" style="1" customWidth="1"/>
    <col min="10756" max="10756" width="14.28515625" style="1" customWidth="1"/>
    <col min="10757" max="10757" width="15.28515625" style="1" customWidth="1"/>
    <col min="10758" max="11008" width="9.140625" style="1"/>
    <col min="11009" max="11009" width="24.140625" style="1" customWidth="1"/>
    <col min="11010" max="11010" width="48.7109375" style="1" customWidth="1"/>
    <col min="11011" max="11011" width="14.140625" style="1" customWidth="1"/>
    <col min="11012" max="11012" width="14.28515625" style="1" customWidth="1"/>
    <col min="11013" max="11013" width="15.28515625" style="1" customWidth="1"/>
    <col min="11014" max="11264" width="9.140625" style="1"/>
    <col min="11265" max="11265" width="24.140625" style="1" customWidth="1"/>
    <col min="11266" max="11266" width="48.7109375" style="1" customWidth="1"/>
    <col min="11267" max="11267" width="14.140625" style="1" customWidth="1"/>
    <col min="11268" max="11268" width="14.28515625" style="1" customWidth="1"/>
    <col min="11269" max="11269" width="15.28515625" style="1" customWidth="1"/>
    <col min="11270" max="11520" width="9.140625" style="1"/>
    <col min="11521" max="11521" width="24.140625" style="1" customWidth="1"/>
    <col min="11522" max="11522" width="48.7109375" style="1" customWidth="1"/>
    <col min="11523" max="11523" width="14.140625" style="1" customWidth="1"/>
    <col min="11524" max="11524" width="14.28515625" style="1" customWidth="1"/>
    <col min="11525" max="11525" width="15.28515625" style="1" customWidth="1"/>
    <col min="11526" max="11776" width="9.140625" style="1"/>
    <col min="11777" max="11777" width="24.140625" style="1" customWidth="1"/>
    <col min="11778" max="11778" width="48.7109375" style="1" customWidth="1"/>
    <col min="11779" max="11779" width="14.140625" style="1" customWidth="1"/>
    <col min="11780" max="11780" width="14.28515625" style="1" customWidth="1"/>
    <col min="11781" max="11781" width="15.28515625" style="1" customWidth="1"/>
    <col min="11782" max="12032" width="9.140625" style="1"/>
    <col min="12033" max="12033" width="24.140625" style="1" customWidth="1"/>
    <col min="12034" max="12034" width="48.7109375" style="1" customWidth="1"/>
    <col min="12035" max="12035" width="14.140625" style="1" customWidth="1"/>
    <col min="12036" max="12036" width="14.28515625" style="1" customWidth="1"/>
    <col min="12037" max="12037" width="15.28515625" style="1" customWidth="1"/>
    <col min="12038" max="12288" width="9.140625" style="1"/>
    <col min="12289" max="12289" width="24.140625" style="1" customWidth="1"/>
    <col min="12290" max="12290" width="48.7109375" style="1" customWidth="1"/>
    <col min="12291" max="12291" width="14.140625" style="1" customWidth="1"/>
    <col min="12292" max="12292" width="14.28515625" style="1" customWidth="1"/>
    <col min="12293" max="12293" width="15.28515625" style="1" customWidth="1"/>
    <col min="12294" max="12544" width="9.140625" style="1"/>
    <col min="12545" max="12545" width="24.140625" style="1" customWidth="1"/>
    <col min="12546" max="12546" width="48.7109375" style="1" customWidth="1"/>
    <col min="12547" max="12547" width="14.140625" style="1" customWidth="1"/>
    <col min="12548" max="12548" width="14.28515625" style="1" customWidth="1"/>
    <col min="12549" max="12549" width="15.28515625" style="1" customWidth="1"/>
    <col min="12550" max="12800" width="9.140625" style="1"/>
    <col min="12801" max="12801" width="24.140625" style="1" customWidth="1"/>
    <col min="12802" max="12802" width="48.7109375" style="1" customWidth="1"/>
    <col min="12803" max="12803" width="14.140625" style="1" customWidth="1"/>
    <col min="12804" max="12804" width="14.28515625" style="1" customWidth="1"/>
    <col min="12805" max="12805" width="15.28515625" style="1" customWidth="1"/>
    <col min="12806" max="13056" width="9.140625" style="1"/>
    <col min="13057" max="13057" width="24.140625" style="1" customWidth="1"/>
    <col min="13058" max="13058" width="48.7109375" style="1" customWidth="1"/>
    <col min="13059" max="13059" width="14.140625" style="1" customWidth="1"/>
    <col min="13060" max="13060" width="14.28515625" style="1" customWidth="1"/>
    <col min="13061" max="13061" width="15.28515625" style="1" customWidth="1"/>
    <col min="13062" max="13312" width="9.140625" style="1"/>
    <col min="13313" max="13313" width="24.140625" style="1" customWidth="1"/>
    <col min="13314" max="13314" width="48.7109375" style="1" customWidth="1"/>
    <col min="13315" max="13315" width="14.140625" style="1" customWidth="1"/>
    <col min="13316" max="13316" width="14.28515625" style="1" customWidth="1"/>
    <col min="13317" max="13317" width="15.28515625" style="1" customWidth="1"/>
    <col min="13318" max="13568" width="9.140625" style="1"/>
    <col min="13569" max="13569" width="24.140625" style="1" customWidth="1"/>
    <col min="13570" max="13570" width="48.7109375" style="1" customWidth="1"/>
    <col min="13571" max="13571" width="14.140625" style="1" customWidth="1"/>
    <col min="13572" max="13572" width="14.28515625" style="1" customWidth="1"/>
    <col min="13573" max="13573" width="15.28515625" style="1" customWidth="1"/>
    <col min="13574" max="13824" width="9.140625" style="1"/>
    <col min="13825" max="13825" width="24.140625" style="1" customWidth="1"/>
    <col min="13826" max="13826" width="48.7109375" style="1" customWidth="1"/>
    <col min="13827" max="13827" width="14.140625" style="1" customWidth="1"/>
    <col min="13828" max="13828" width="14.28515625" style="1" customWidth="1"/>
    <col min="13829" max="13829" width="15.28515625" style="1" customWidth="1"/>
    <col min="13830" max="14080" width="9.140625" style="1"/>
    <col min="14081" max="14081" width="24.140625" style="1" customWidth="1"/>
    <col min="14082" max="14082" width="48.7109375" style="1" customWidth="1"/>
    <col min="14083" max="14083" width="14.140625" style="1" customWidth="1"/>
    <col min="14084" max="14084" width="14.28515625" style="1" customWidth="1"/>
    <col min="14085" max="14085" width="15.28515625" style="1" customWidth="1"/>
    <col min="14086" max="14336" width="9.140625" style="1"/>
    <col min="14337" max="14337" width="24.140625" style="1" customWidth="1"/>
    <col min="14338" max="14338" width="48.7109375" style="1" customWidth="1"/>
    <col min="14339" max="14339" width="14.140625" style="1" customWidth="1"/>
    <col min="14340" max="14340" width="14.28515625" style="1" customWidth="1"/>
    <col min="14341" max="14341" width="15.28515625" style="1" customWidth="1"/>
    <col min="14342" max="14592" width="9.140625" style="1"/>
    <col min="14593" max="14593" width="24.140625" style="1" customWidth="1"/>
    <col min="14594" max="14594" width="48.7109375" style="1" customWidth="1"/>
    <col min="14595" max="14595" width="14.140625" style="1" customWidth="1"/>
    <col min="14596" max="14596" width="14.28515625" style="1" customWidth="1"/>
    <col min="14597" max="14597" width="15.28515625" style="1" customWidth="1"/>
    <col min="14598" max="14848" width="9.140625" style="1"/>
    <col min="14849" max="14849" width="24.140625" style="1" customWidth="1"/>
    <col min="14850" max="14850" width="48.7109375" style="1" customWidth="1"/>
    <col min="14851" max="14851" width="14.140625" style="1" customWidth="1"/>
    <col min="14852" max="14852" width="14.28515625" style="1" customWidth="1"/>
    <col min="14853" max="14853" width="15.28515625" style="1" customWidth="1"/>
    <col min="14854" max="15104" width="9.140625" style="1"/>
    <col min="15105" max="15105" width="24.140625" style="1" customWidth="1"/>
    <col min="15106" max="15106" width="48.7109375" style="1" customWidth="1"/>
    <col min="15107" max="15107" width="14.140625" style="1" customWidth="1"/>
    <col min="15108" max="15108" width="14.28515625" style="1" customWidth="1"/>
    <col min="15109" max="15109" width="15.28515625" style="1" customWidth="1"/>
    <col min="15110" max="15360" width="9.140625" style="1"/>
    <col min="15361" max="15361" width="24.140625" style="1" customWidth="1"/>
    <col min="15362" max="15362" width="48.7109375" style="1" customWidth="1"/>
    <col min="15363" max="15363" width="14.140625" style="1" customWidth="1"/>
    <col min="15364" max="15364" width="14.28515625" style="1" customWidth="1"/>
    <col min="15365" max="15365" width="15.28515625" style="1" customWidth="1"/>
    <col min="15366" max="15616" width="9.140625" style="1"/>
    <col min="15617" max="15617" width="24.140625" style="1" customWidth="1"/>
    <col min="15618" max="15618" width="48.7109375" style="1" customWidth="1"/>
    <col min="15619" max="15619" width="14.140625" style="1" customWidth="1"/>
    <col min="15620" max="15620" width="14.28515625" style="1" customWidth="1"/>
    <col min="15621" max="15621" width="15.28515625" style="1" customWidth="1"/>
    <col min="15622" max="15872" width="9.140625" style="1"/>
    <col min="15873" max="15873" width="24.140625" style="1" customWidth="1"/>
    <col min="15874" max="15874" width="48.7109375" style="1" customWidth="1"/>
    <col min="15875" max="15875" width="14.140625" style="1" customWidth="1"/>
    <col min="15876" max="15876" width="14.28515625" style="1" customWidth="1"/>
    <col min="15877" max="15877" width="15.28515625" style="1" customWidth="1"/>
    <col min="15878" max="16128" width="9.140625" style="1"/>
    <col min="16129" max="16129" width="24.140625" style="1" customWidth="1"/>
    <col min="16130" max="16130" width="48.7109375" style="1" customWidth="1"/>
    <col min="16131" max="16131" width="14.140625" style="1" customWidth="1"/>
    <col min="16132" max="16132" width="14.28515625" style="1" customWidth="1"/>
    <col min="16133" max="16133" width="15.28515625" style="1" customWidth="1"/>
    <col min="16134" max="16384" width="9.140625" style="1"/>
  </cols>
  <sheetData>
    <row r="1" spans="1:5">
      <c r="A1" s="57"/>
      <c r="B1" s="57"/>
      <c r="C1" s="60"/>
      <c r="D1" s="60"/>
      <c r="E1" s="61" t="s">
        <v>59</v>
      </c>
    </row>
    <row r="2" spans="1:5">
      <c r="A2" s="57"/>
      <c r="B2" s="57"/>
      <c r="C2" s="60"/>
      <c r="D2" s="60"/>
      <c r="E2" s="62" t="s">
        <v>60</v>
      </c>
    </row>
    <row r="3" spans="1:5">
      <c r="A3" s="57"/>
      <c r="B3" s="57"/>
      <c r="C3" s="60"/>
      <c r="D3" s="60"/>
      <c r="E3" s="62" t="s">
        <v>61</v>
      </c>
    </row>
    <row r="4" spans="1:5">
      <c r="A4" s="58"/>
      <c r="B4" s="57"/>
      <c r="C4" s="60"/>
      <c r="D4" s="60"/>
      <c r="E4" s="62" t="s">
        <v>102</v>
      </c>
    </row>
    <row r="5" spans="1:5">
      <c r="A5" s="58"/>
      <c r="B5" s="57"/>
      <c r="C5" s="63"/>
      <c r="D5" s="63"/>
      <c r="E5" s="60"/>
    </row>
    <row r="6" spans="1:5" ht="15.6" customHeight="1">
      <c r="A6" s="236" t="s">
        <v>94</v>
      </c>
      <c r="B6" s="236"/>
      <c r="C6" s="236"/>
      <c r="D6" s="236"/>
      <c r="E6" s="236"/>
    </row>
    <row r="7" spans="1:5" ht="15.6" customHeight="1">
      <c r="A7" s="237"/>
      <c r="B7" s="237"/>
      <c r="C7" s="237"/>
      <c r="D7" s="237"/>
      <c r="E7" s="237"/>
    </row>
    <row r="8" spans="1:5" ht="15.6" customHeight="1">
      <c r="A8" s="237"/>
      <c r="B8" s="237"/>
      <c r="C8" s="237"/>
      <c r="D8" s="237"/>
      <c r="E8" s="237"/>
    </row>
    <row r="9" spans="1:5" ht="87" customHeight="1">
      <c r="A9" s="12" t="s">
        <v>2</v>
      </c>
      <c r="B9" s="12" t="s">
        <v>0</v>
      </c>
      <c r="C9" s="51" t="s">
        <v>4</v>
      </c>
      <c r="D9" s="51" t="s">
        <v>72</v>
      </c>
      <c r="E9" s="51" t="s">
        <v>74</v>
      </c>
    </row>
    <row r="10" spans="1:5" ht="60.75">
      <c r="A10" s="13"/>
      <c r="B10" s="14" t="s">
        <v>6</v>
      </c>
      <c r="C10" s="44">
        <f>+C11+C26</f>
        <v>28085.924999999999</v>
      </c>
      <c r="D10" s="44">
        <f>+D11+D26</f>
        <v>0</v>
      </c>
      <c r="E10" s="44">
        <f t="shared" ref="E10:E27" si="0">C10+D10</f>
        <v>28085.924999999999</v>
      </c>
    </row>
    <row r="11" spans="1:5" ht="20.25">
      <c r="A11" s="3"/>
      <c r="B11" s="4" t="s">
        <v>7</v>
      </c>
      <c r="C11" s="52">
        <f>+C12+C14+C17+C19+C21</f>
        <v>27048.2</v>
      </c>
      <c r="D11" s="52">
        <f>+D12+D14+D17+D19+D21</f>
        <v>0</v>
      </c>
      <c r="E11" s="52">
        <f t="shared" si="0"/>
        <v>27048.2</v>
      </c>
    </row>
    <row r="12" spans="1:5" ht="21">
      <c r="A12" s="25" t="s">
        <v>8</v>
      </c>
      <c r="B12" s="26" t="s">
        <v>9</v>
      </c>
      <c r="C12" s="53">
        <f>SUM(C13:C13)</f>
        <v>2670</v>
      </c>
      <c r="D12" s="53">
        <f>D13</f>
        <v>0</v>
      </c>
      <c r="E12" s="53">
        <f t="shared" si="0"/>
        <v>2670</v>
      </c>
    </row>
    <row r="13" spans="1:5" ht="102">
      <c r="A13" s="9" t="s">
        <v>64</v>
      </c>
      <c r="B13" s="9" t="s">
        <v>10</v>
      </c>
      <c r="C13" s="16">
        <v>2670</v>
      </c>
      <c r="D13" s="16"/>
      <c r="E13" s="16">
        <f t="shared" si="0"/>
        <v>2670</v>
      </c>
    </row>
    <row r="14" spans="1:5" ht="63">
      <c r="A14" s="24" t="s">
        <v>11</v>
      </c>
      <c r="B14" s="8" t="s">
        <v>12</v>
      </c>
      <c r="C14" s="52">
        <f>SUM(C15:C16)</f>
        <v>2325.44</v>
      </c>
      <c r="D14" s="52">
        <f>D15+D16</f>
        <v>0</v>
      </c>
      <c r="E14" s="52">
        <f t="shared" si="0"/>
        <v>2325.44</v>
      </c>
    </row>
    <row r="15" spans="1:5" ht="89.25">
      <c r="A15" s="9" t="s">
        <v>62</v>
      </c>
      <c r="B15" s="9" t="s">
        <v>68</v>
      </c>
      <c r="C15" s="40">
        <v>819.09</v>
      </c>
      <c r="D15" s="40"/>
      <c r="E15" s="40">
        <f t="shared" si="0"/>
        <v>819.09</v>
      </c>
    </row>
    <row r="16" spans="1:5" ht="102">
      <c r="A16" s="9" t="s">
        <v>63</v>
      </c>
      <c r="B16" s="9" t="s">
        <v>13</v>
      </c>
      <c r="C16" s="40">
        <v>1506.35</v>
      </c>
      <c r="D16" s="40"/>
      <c r="E16" s="40">
        <f t="shared" si="0"/>
        <v>1506.35</v>
      </c>
    </row>
    <row r="17" spans="1:5" ht="26.25" customHeight="1">
      <c r="A17" s="24" t="s">
        <v>14</v>
      </c>
      <c r="B17" s="2" t="s">
        <v>15</v>
      </c>
      <c r="C17" s="52">
        <f>+C18</f>
        <v>345</v>
      </c>
      <c r="D17" s="52">
        <f>D18</f>
        <v>0</v>
      </c>
      <c r="E17" s="52">
        <f t="shared" si="0"/>
        <v>345</v>
      </c>
    </row>
    <row r="18" spans="1:5" ht="15.75" customHeight="1">
      <c r="A18" s="9" t="s">
        <v>16</v>
      </c>
      <c r="B18" s="9" t="s">
        <v>15</v>
      </c>
      <c r="C18" s="15">
        <v>345</v>
      </c>
      <c r="D18" s="15"/>
      <c r="E18" s="15">
        <f t="shared" si="0"/>
        <v>345</v>
      </c>
    </row>
    <row r="19" spans="1:5" ht="31.5">
      <c r="A19" s="24" t="s">
        <v>17</v>
      </c>
      <c r="B19" s="8" t="s">
        <v>18</v>
      </c>
      <c r="C19" s="52">
        <f>+C20</f>
        <v>1657.76</v>
      </c>
      <c r="D19" s="52">
        <f>D20</f>
        <v>0</v>
      </c>
      <c r="E19" s="52">
        <f t="shared" si="0"/>
        <v>1657.76</v>
      </c>
    </row>
    <row r="20" spans="1:5" ht="63.75">
      <c r="A20" s="9" t="s">
        <v>65</v>
      </c>
      <c r="B20" s="9" t="s">
        <v>19</v>
      </c>
      <c r="C20" s="16">
        <v>1657.76</v>
      </c>
      <c r="D20" s="16"/>
      <c r="E20" s="16">
        <f t="shared" si="0"/>
        <v>1657.76</v>
      </c>
    </row>
    <row r="21" spans="1:5" ht="25.5">
      <c r="A21" s="7" t="s">
        <v>20</v>
      </c>
      <c r="B21" s="8" t="s">
        <v>21</v>
      </c>
      <c r="C21" s="17">
        <f>+C22+C24</f>
        <v>20050</v>
      </c>
      <c r="D21" s="17">
        <f>+D22+D24</f>
        <v>0</v>
      </c>
      <c r="E21" s="17">
        <f t="shared" si="0"/>
        <v>20050</v>
      </c>
    </row>
    <row r="22" spans="1:5" ht="25.5">
      <c r="A22" s="9" t="s">
        <v>22</v>
      </c>
      <c r="B22" s="9" t="s">
        <v>23</v>
      </c>
      <c r="C22" s="17">
        <f>+C23</f>
        <v>13100</v>
      </c>
      <c r="D22" s="17">
        <f>D23</f>
        <v>0</v>
      </c>
      <c r="E22" s="17">
        <f t="shared" si="0"/>
        <v>13100</v>
      </c>
    </row>
    <row r="23" spans="1:5" ht="51">
      <c r="A23" s="9" t="s">
        <v>66</v>
      </c>
      <c r="B23" s="9" t="s">
        <v>24</v>
      </c>
      <c r="C23" s="18">
        <v>13100</v>
      </c>
      <c r="D23" s="18"/>
      <c r="E23" s="18">
        <f t="shared" si="0"/>
        <v>13100</v>
      </c>
    </row>
    <row r="24" spans="1:5" ht="25.5">
      <c r="A24" s="9" t="s">
        <v>25</v>
      </c>
      <c r="B24" s="9" t="s">
        <v>26</v>
      </c>
      <c r="C24" s="17">
        <f>+C25</f>
        <v>6950</v>
      </c>
      <c r="D24" s="17">
        <f>D25</f>
        <v>0</v>
      </c>
      <c r="E24" s="17">
        <f t="shared" si="0"/>
        <v>6950</v>
      </c>
    </row>
    <row r="25" spans="1:5" ht="51">
      <c r="A25" s="9" t="s">
        <v>67</v>
      </c>
      <c r="B25" s="9" t="s">
        <v>27</v>
      </c>
      <c r="C25" s="18">
        <v>6950</v>
      </c>
      <c r="D25" s="18"/>
      <c r="E25" s="18">
        <f t="shared" si="0"/>
        <v>6950</v>
      </c>
    </row>
    <row r="26" spans="1:5" ht="20.25">
      <c r="A26" s="9"/>
      <c r="B26" s="4" t="s">
        <v>28</v>
      </c>
      <c r="C26" s="52">
        <f>+C27</f>
        <v>1037.7249999999999</v>
      </c>
      <c r="D26" s="52">
        <f>+D27</f>
        <v>0</v>
      </c>
      <c r="E26" s="52">
        <f t="shared" si="0"/>
        <v>1037.7249999999999</v>
      </c>
    </row>
    <row r="27" spans="1:5" ht="63.75">
      <c r="A27" s="7" t="s">
        <v>29</v>
      </c>
      <c r="B27" s="2" t="s">
        <v>30</v>
      </c>
      <c r="C27" s="52">
        <f>SUM(C28:C29)</f>
        <v>1037.7249999999999</v>
      </c>
      <c r="D27" s="52">
        <f>SUM(D28:D29)</f>
        <v>0</v>
      </c>
      <c r="E27" s="52">
        <f t="shared" si="0"/>
        <v>1037.7249999999999</v>
      </c>
    </row>
    <row r="28" spans="1:5" ht="89.25">
      <c r="A28" s="19" t="s">
        <v>31</v>
      </c>
      <c r="B28" s="19" t="s">
        <v>32</v>
      </c>
      <c r="C28" s="54">
        <v>144.495</v>
      </c>
      <c r="D28" s="54"/>
      <c r="E28" s="40">
        <f t="shared" ref="E28:E29" si="1">C28+D28</f>
        <v>144.495</v>
      </c>
    </row>
    <row r="29" spans="1:5" ht="102">
      <c r="A29" s="9" t="s">
        <v>33</v>
      </c>
      <c r="B29" s="9" t="s">
        <v>34</v>
      </c>
      <c r="C29" s="54">
        <v>893.23</v>
      </c>
      <c r="D29" s="54"/>
      <c r="E29" s="40">
        <f t="shared" si="1"/>
        <v>893.23</v>
      </c>
    </row>
    <row r="30" spans="1:5" ht="24">
      <c r="A30" s="30" t="s">
        <v>35</v>
      </c>
      <c r="B30" s="12" t="s">
        <v>36</v>
      </c>
      <c r="C30" s="44">
        <f>+C31</f>
        <v>22920.039999999997</v>
      </c>
      <c r="D30" s="44">
        <f>+D31</f>
        <v>2693.61</v>
      </c>
      <c r="E30" s="44">
        <f>C30+D30</f>
        <v>25613.649999999998</v>
      </c>
    </row>
    <row r="31" spans="1:5" ht="51.75" thickBot="1">
      <c r="A31" s="75" t="s">
        <v>37</v>
      </c>
      <c r="B31" s="76" t="s">
        <v>38</v>
      </c>
      <c r="C31" s="77">
        <f>+C32+C33+C37+C40</f>
        <v>22920.039999999997</v>
      </c>
      <c r="D31" s="77">
        <f>+D32+D33+D37+D40</f>
        <v>2693.61</v>
      </c>
      <c r="E31" s="77">
        <f>C31+D31</f>
        <v>25613.649999999998</v>
      </c>
    </row>
    <row r="32" spans="1:5" ht="51.75" customHeight="1" thickBot="1">
      <c r="A32" s="78" t="s">
        <v>39</v>
      </c>
      <c r="B32" s="79" t="s">
        <v>40</v>
      </c>
      <c r="C32" s="80">
        <f>3878.3+12926.7</f>
        <v>16805</v>
      </c>
      <c r="D32" s="80"/>
      <c r="E32" s="81">
        <f>C32+D32</f>
        <v>16805</v>
      </c>
    </row>
    <row r="33" spans="1:5" ht="38.25">
      <c r="A33" s="64" t="s">
        <v>41</v>
      </c>
      <c r="B33" s="65" t="s">
        <v>42</v>
      </c>
      <c r="C33" s="66">
        <f>SUM(C34:C36)</f>
        <v>5814.12</v>
      </c>
      <c r="D33" s="66">
        <f>SUM(D34:D36)</f>
        <v>2693.61</v>
      </c>
      <c r="E33" s="67">
        <f>C33+D33</f>
        <v>8507.73</v>
      </c>
    </row>
    <row r="34" spans="1:5" s="29" customFormat="1" ht="48.75" customHeight="1">
      <c r="A34" s="68" t="s">
        <v>43</v>
      </c>
      <c r="B34" s="27" t="s">
        <v>44</v>
      </c>
      <c r="C34" s="55">
        <v>1411.6</v>
      </c>
      <c r="D34" s="55">
        <v>2693.61</v>
      </c>
      <c r="E34" s="69">
        <f>C34+D34</f>
        <v>4105.21</v>
      </c>
    </row>
    <row r="35" spans="1:5" ht="25.5">
      <c r="A35" s="70" t="s">
        <v>45</v>
      </c>
      <c r="B35" s="9" t="s">
        <v>46</v>
      </c>
      <c r="C35" s="40">
        <f>793.9+1899.4</f>
        <v>2693.3</v>
      </c>
      <c r="D35" s="40"/>
      <c r="E35" s="69">
        <f t="shared" ref="E35:E36" si="2">C35+D35</f>
        <v>2693.3</v>
      </c>
    </row>
    <row r="36" spans="1:5" ht="42.75" customHeight="1" thickBot="1">
      <c r="A36" s="71" t="s">
        <v>47</v>
      </c>
      <c r="B36" s="72" t="s">
        <v>48</v>
      </c>
      <c r="C36" s="73">
        <v>1709.22</v>
      </c>
      <c r="D36" s="73"/>
      <c r="E36" s="74">
        <f t="shared" si="2"/>
        <v>1709.22</v>
      </c>
    </row>
    <row r="37" spans="1:5" ht="46.5" customHeight="1">
      <c r="A37" s="64" t="s">
        <v>49</v>
      </c>
      <c r="B37" s="65" t="s">
        <v>50</v>
      </c>
      <c r="C37" s="82">
        <f>SUM(C38:C39)</f>
        <v>300.91999999999996</v>
      </c>
      <c r="D37" s="82">
        <f>SUM(D38:D39)</f>
        <v>0</v>
      </c>
      <c r="E37" s="83">
        <f t="shared" ref="E37:E42" si="3">C37+D37</f>
        <v>300.91999999999996</v>
      </c>
    </row>
    <row r="38" spans="1:5" ht="54" customHeight="1">
      <c r="A38" s="70" t="s">
        <v>51</v>
      </c>
      <c r="B38" s="9" t="s">
        <v>52</v>
      </c>
      <c r="C38" s="54">
        <v>3.52</v>
      </c>
      <c r="D38" s="54"/>
      <c r="E38" s="84">
        <f t="shared" si="3"/>
        <v>3.52</v>
      </c>
    </row>
    <row r="39" spans="1:5" ht="50.25" customHeight="1" thickBot="1">
      <c r="A39" s="71" t="s">
        <v>53</v>
      </c>
      <c r="B39" s="72" t="s">
        <v>54</v>
      </c>
      <c r="C39" s="85">
        <v>297.39999999999998</v>
      </c>
      <c r="D39" s="85"/>
      <c r="E39" s="84">
        <f t="shared" si="3"/>
        <v>297.39999999999998</v>
      </c>
    </row>
    <row r="40" spans="1:5" ht="23.25" customHeight="1">
      <c r="A40" s="64" t="s">
        <v>55</v>
      </c>
      <c r="B40" s="65" t="s">
        <v>1</v>
      </c>
      <c r="C40" s="88">
        <f>C41</f>
        <v>0</v>
      </c>
      <c r="D40" s="88">
        <f>D41</f>
        <v>0</v>
      </c>
      <c r="E40" s="89">
        <f t="shared" si="3"/>
        <v>0</v>
      </c>
    </row>
    <row r="41" spans="1:5" ht="39" thickBot="1">
      <c r="A41" s="71" t="s">
        <v>56</v>
      </c>
      <c r="B41" s="72" t="s">
        <v>57</v>
      </c>
      <c r="C41" s="73">
        <v>0</v>
      </c>
      <c r="D41" s="73"/>
      <c r="E41" s="90">
        <f t="shared" si="3"/>
        <v>0</v>
      </c>
    </row>
    <row r="42" spans="1:5" ht="19.5" thickBot="1">
      <c r="A42" s="91"/>
      <c r="B42" s="92" t="s">
        <v>58</v>
      </c>
      <c r="C42" s="93">
        <f>+C30+C10</f>
        <v>51005.964999999997</v>
      </c>
      <c r="D42" s="93">
        <f>+D30+D10</f>
        <v>2693.61</v>
      </c>
      <c r="E42" s="94">
        <f t="shared" si="3"/>
        <v>53699.574999999997</v>
      </c>
    </row>
    <row r="43" spans="1:5" ht="14.25" customHeight="1"/>
  </sheetData>
  <mergeCells count="1">
    <mergeCell ref="A6:E8"/>
  </mergeCells>
  <pageMargins left="0.98425196850393704" right="0.39370078740157483" top="0.39370078740157483" bottom="0.39370078740157483" header="0" footer="0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3"/>
  <sheetViews>
    <sheetView workbookViewId="0">
      <selection activeCell="D5" sqref="D5"/>
    </sheetView>
  </sheetViews>
  <sheetFormatPr defaultRowHeight="15"/>
  <cols>
    <col min="1" max="1" width="20.85546875" style="221" customWidth="1"/>
    <col min="2" max="2" width="35" style="221" customWidth="1"/>
    <col min="3" max="3" width="13.5703125" style="50" customWidth="1"/>
    <col min="4" max="4" width="11.85546875" style="50" customWidth="1"/>
    <col min="5" max="5" width="13.5703125" style="50" customWidth="1"/>
    <col min="6" max="256" width="9.140625" style="221"/>
    <col min="257" max="257" width="24.140625" style="221" customWidth="1"/>
    <col min="258" max="258" width="48.7109375" style="221" customWidth="1"/>
    <col min="259" max="259" width="14.140625" style="221" customWidth="1"/>
    <col min="260" max="260" width="14.28515625" style="221" customWidth="1"/>
    <col min="261" max="261" width="15.28515625" style="221" customWidth="1"/>
    <col min="262" max="512" width="9.140625" style="221"/>
    <col min="513" max="513" width="24.140625" style="221" customWidth="1"/>
    <col min="514" max="514" width="48.7109375" style="221" customWidth="1"/>
    <col min="515" max="515" width="14.140625" style="221" customWidth="1"/>
    <col min="516" max="516" width="14.28515625" style="221" customWidth="1"/>
    <col min="517" max="517" width="15.28515625" style="221" customWidth="1"/>
    <col min="518" max="768" width="9.140625" style="221"/>
    <col min="769" max="769" width="24.140625" style="221" customWidth="1"/>
    <col min="770" max="770" width="48.7109375" style="221" customWidth="1"/>
    <col min="771" max="771" width="14.140625" style="221" customWidth="1"/>
    <col min="772" max="772" width="14.28515625" style="221" customWidth="1"/>
    <col min="773" max="773" width="15.28515625" style="221" customWidth="1"/>
    <col min="774" max="1024" width="9.140625" style="221"/>
    <col min="1025" max="1025" width="24.140625" style="221" customWidth="1"/>
    <col min="1026" max="1026" width="48.7109375" style="221" customWidth="1"/>
    <col min="1027" max="1027" width="14.140625" style="221" customWidth="1"/>
    <col min="1028" max="1028" width="14.28515625" style="221" customWidth="1"/>
    <col min="1029" max="1029" width="15.28515625" style="221" customWidth="1"/>
    <col min="1030" max="1280" width="9.140625" style="221"/>
    <col min="1281" max="1281" width="24.140625" style="221" customWidth="1"/>
    <col min="1282" max="1282" width="48.7109375" style="221" customWidth="1"/>
    <col min="1283" max="1283" width="14.140625" style="221" customWidth="1"/>
    <col min="1284" max="1284" width="14.28515625" style="221" customWidth="1"/>
    <col min="1285" max="1285" width="15.28515625" style="221" customWidth="1"/>
    <col min="1286" max="1536" width="9.140625" style="221"/>
    <col min="1537" max="1537" width="24.140625" style="221" customWidth="1"/>
    <col min="1538" max="1538" width="48.7109375" style="221" customWidth="1"/>
    <col min="1539" max="1539" width="14.140625" style="221" customWidth="1"/>
    <col min="1540" max="1540" width="14.28515625" style="221" customWidth="1"/>
    <col min="1541" max="1541" width="15.28515625" style="221" customWidth="1"/>
    <col min="1542" max="1792" width="9.140625" style="221"/>
    <col min="1793" max="1793" width="24.140625" style="221" customWidth="1"/>
    <col min="1794" max="1794" width="48.7109375" style="221" customWidth="1"/>
    <col min="1795" max="1795" width="14.140625" style="221" customWidth="1"/>
    <col min="1796" max="1796" width="14.28515625" style="221" customWidth="1"/>
    <col min="1797" max="1797" width="15.28515625" style="221" customWidth="1"/>
    <col min="1798" max="2048" width="9.140625" style="221"/>
    <col min="2049" max="2049" width="24.140625" style="221" customWidth="1"/>
    <col min="2050" max="2050" width="48.7109375" style="221" customWidth="1"/>
    <col min="2051" max="2051" width="14.140625" style="221" customWidth="1"/>
    <col min="2052" max="2052" width="14.28515625" style="221" customWidth="1"/>
    <col min="2053" max="2053" width="15.28515625" style="221" customWidth="1"/>
    <col min="2054" max="2304" width="9.140625" style="221"/>
    <col min="2305" max="2305" width="24.140625" style="221" customWidth="1"/>
    <col min="2306" max="2306" width="48.7109375" style="221" customWidth="1"/>
    <col min="2307" max="2307" width="14.140625" style="221" customWidth="1"/>
    <col min="2308" max="2308" width="14.28515625" style="221" customWidth="1"/>
    <col min="2309" max="2309" width="15.28515625" style="221" customWidth="1"/>
    <col min="2310" max="2560" width="9.140625" style="221"/>
    <col min="2561" max="2561" width="24.140625" style="221" customWidth="1"/>
    <col min="2562" max="2562" width="48.7109375" style="221" customWidth="1"/>
    <col min="2563" max="2563" width="14.140625" style="221" customWidth="1"/>
    <col min="2564" max="2564" width="14.28515625" style="221" customWidth="1"/>
    <col min="2565" max="2565" width="15.28515625" style="221" customWidth="1"/>
    <col min="2566" max="2816" width="9.140625" style="221"/>
    <col min="2817" max="2817" width="24.140625" style="221" customWidth="1"/>
    <col min="2818" max="2818" width="48.7109375" style="221" customWidth="1"/>
    <col min="2819" max="2819" width="14.140625" style="221" customWidth="1"/>
    <col min="2820" max="2820" width="14.28515625" style="221" customWidth="1"/>
    <col min="2821" max="2821" width="15.28515625" style="221" customWidth="1"/>
    <col min="2822" max="3072" width="9.140625" style="221"/>
    <col min="3073" max="3073" width="24.140625" style="221" customWidth="1"/>
    <col min="3074" max="3074" width="48.7109375" style="221" customWidth="1"/>
    <col min="3075" max="3075" width="14.140625" style="221" customWidth="1"/>
    <col min="3076" max="3076" width="14.28515625" style="221" customWidth="1"/>
    <col min="3077" max="3077" width="15.28515625" style="221" customWidth="1"/>
    <col min="3078" max="3328" width="9.140625" style="221"/>
    <col min="3329" max="3329" width="24.140625" style="221" customWidth="1"/>
    <col min="3330" max="3330" width="48.7109375" style="221" customWidth="1"/>
    <col min="3331" max="3331" width="14.140625" style="221" customWidth="1"/>
    <col min="3332" max="3332" width="14.28515625" style="221" customWidth="1"/>
    <col min="3333" max="3333" width="15.28515625" style="221" customWidth="1"/>
    <col min="3334" max="3584" width="9.140625" style="221"/>
    <col min="3585" max="3585" width="24.140625" style="221" customWidth="1"/>
    <col min="3586" max="3586" width="48.7109375" style="221" customWidth="1"/>
    <col min="3587" max="3587" width="14.140625" style="221" customWidth="1"/>
    <col min="3588" max="3588" width="14.28515625" style="221" customWidth="1"/>
    <col min="3589" max="3589" width="15.28515625" style="221" customWidth="1"/>
    <col min="3590" max="3840" width="9.140625" style="221"/>
    <col min="3841" max="3841" width="24.140625" style="221" customWidth="1"/>
    <col min="3842" max="3842" width="48.7109375" style="221" customWidth="1"/>
    <col min="3843" max="3843" width="14.140625" style="221" customWidth="1"/>
    <col min="3844" max="3844" width="14.28515625" style="221" customWidth="1"/>
    <col min="3845" max="3845" width="15.28515625" style="221" customWidth="1"/>
    <col min="3846" max="4096" width="9.140625" style="221"/>
    <col min="4097" max="4097" width="24.140625" style="221" customWidth="1"/>
    <col min="4098" max="4098" width="48.7109375" style="221" customWidth="1"/>
    <col min="4099" max="4099" width="14.140625" style="221" customWidth="1"/>
    <col min="4100" max="4100" width="14.28515625" style="221" customWidth="1"/>
    <col min="4101" max="4101" width="15.28515625" style="221" customWidth="1"/>
    <col min="4102" max="4352" width="9.140625" style="221"/>
    <col min="4353" max="4353" width="24.140625" style="221" customWidth="1"/>
    <col min="4354" max="4354" width="48.7109375" style="221" customWidth="1"/>
    <col min="4355" max="4355" width="14.140625" style="221" customWidth="1"/>
    <col min="4356" max="4356" width="14.28515625" style="221" customWidth="1"/>
    <col min="4357" max="4357" width="15.28515625" style="221" customWidth="1"/>
    <col min="4358" max="4608" width="9.140625" style="221"/>
    <col min="4609" max="4609" width="24.140625" style="221" customWidth="1"/>
    <col min="4610" max="4610" width="48.7109375" style="221" customWidth="1"/>
    <col min="4611" max="4611" width="14.140625" style="221" customWidth="1"/>
    <col min="4612" max="4612" width="14.28515625" style="221" customWidth="1"/>
    <col min="4613" max="4613" width="15.28515625" style="221" customWidth="1"/>
    <col min="4614" max="4864" width="9.140625" style="221"/>
    <col min="4865" max="4865" width="24.140625" style="221" customWidth="1"/>
    <col min="4866" max="4866" width="48.7109375" style="221" customWidth="1"/>
    <col min="4867" max="4867" width="14.140625" style="221" customWidth="1"/>
    <col min="4868" max="4868" width="14.28515625" style="221" customWidth="1"/>
    <col min="4869" max="4869" width="15.28515625" style="221" customWidth="1"/>
    <col min="4870" max="5120" width="9.140625" style="221"/>
    <col min="5121" max="5121" width="24.140625" style="221" customWidth="1"/>
    <col min="5122" max="5122" width="48.7109375" style="221" customWidth="1"/>
    <col min="5123" max="5123" width="14.140625" style="221" customWidth="1"/>
    <col min="5124" max="5124" width="14.28515625" style="221" customWidth="1"/>
    <col min="5125" max="5125" width="15.28515625" style="221" customWidth="1"/>
    <col min="5126" max="5376" width="9.140625" style="221"/>
    <col min="5377" max="5377" width="24.140625" style="221" customWidth="1"/>
    <col min="5378" max="5378" width="48.7109375" style="221" customWidth="1"/>
    <col min="5379" max="5379" width="14.140625" style="221" customWidth="1"/>
    <col min="5380" max="5380" width="14.28515625" style="221" customWidth="1"/>
    <col min="5381" max="5381" width="15.28515625" style="221" customWidth="1"/>
    <col min="5382" max="5632" width="9.140625" style="221"/>
    <col min="5633" max="5633" width="24.140625" style="221" customWidth="1"/>
    <col min="5634" max="5634" width="48.7109375" style="221" customWidth="1"/>
    <col min="5635" max="5635" width="14.140625" style="221" customWidth="1"/>
    <col min="5636" max="5636" width="14.28515625" style="221" customWidth="1"/>
    <col min="5637" max="5637" width="15.28515625" style="221" customWidth="1"/>
    <col min="5638" max="5888" width="9.140625" style="221"/>
    <col min="5889" max="5889" width="24.140625" style="221" customWidth="1"/>
    <col min="5890" max="5890" width="48.7109375" style="221" customWidth="1"/>
    <col min="5891" max="5891" width="14.140625" style="221" customWidth="1"/>
    <col min="5892" max="5892" width="14.28515625" style="221" customWidth="1"/>
    <col min="5893" max="5893" width="15.28515625" style="221" customWidth="1"/>
    <col min="5894" max="6144" width="9.140625" style="221"/>
    <col min="6145" max="6145" width="24.140625" style="221" customWidth="1"/>
    <col min="6146" max="6146" width="48.7109375" style="221" customWidth="1"/>
    <col min="6147" max="6147" width="14.140625" style="221" customWidth="1"/>
    <col min="6148" max="6148" width="14.28515625" style="221" customWidth="1"/>
    <col min="6149" max="6149" width="15.28515625" style="221" customWidth="1"/>
    <col min="6150" max="6400" width="9.140625" style="221"/>
    <col min="6401" max="6401" width="24.140625" style="221" customWidth="1"/>
    <col min="6402" max="6402" width="48.7109375" style="221" customWidth="1"/>
    <col min="6403" max="6403" width="14.140625" style="221" customWidth="1"/>
    <col min="6404" max="6404" width="14.28515625" style="221" customWidth="1"/>
    <col min="6405" max="6405" width="15.28515625" style="221" customWidth="1"/>
    <col min="6406" max="6656" width="9.140625" style="221"/>
    <col min="6657" max="6657" width="24.140625" style="221" customWidth="1"/>
    <col min="6658" max="6658" width="48.7109375" style="221" customWidth="1"/>
    <col min="6659" max="6659" width="14.140625" style="221" customWidth="1"/>
    <col min="6660" max="6660" width="14.28515625" style="221" customWidth="1"/>
    <col min="6661" max="6661" width="15.28515625" style="221" customWidth="1"/>
    <col min="6662" max="6912" width="9.140625" style="221"/>
    <col min="6913" max="6913" width="24.140625" style="221" customWidth="1"/>
    <col min="6914" max="6914" width="48.7109375" style="221" customWidth="1"/>
    <col min="6915" max="6915" width="14.140625" style="221" customWidth="1"/>
    <col min="6916" max="6916" width="14.28515625" style="221" customWidth="1"/>
    <col min="6917" max="6917" width="15.28515625" style="221" customWidth="1"/>
    <col min="6918" max="7168" width="9.140625" style="221"/>
    <col min="7169" max="7169" width="24.140625" style="221" customWidth="1"/>
    <col min="7170" max="7170" width="48.7109375" style="221" customWidth="1"/>
    <col min="7171" max="7171" width="14.140625" style="221" customWidth="1"/>
    <col min="7172" max="7172" width="14.28515625" style="221" customWidth="1"/>
    <col min="7173" max="7173" width="15.28515625" style="221" customWidth="1"/>
    <col min="7174" max="7424" width="9.140625" style="221"/>
    <col min="7425" max="7425" width="24.140625" style="221" customWidth="1"/>
    <col min="7426" max="7426" width="48.7109375" style="221" customWidth="1"/>
    <col min="7427" max="7427" width="14.140625" style="221" customWidth="1"/>
    <col min="7428" max="7428" width="14.28515625" style="221" customWidth="1"/>
    <col min="7429" max="7429" width="15.28515625" style="221" customWidth="1"/>
    <col min="7430" max="7680" width="9.140625" style="221"/>
    <col min="7681" max="7681" width="24.140625" style="221" customWidth="1"/>
    <col min="7682" max="7682" width="48.7109375" style="221" customWidth="1"/>
    <col min="7683" max="7683" width="14.140625" style="221" customWidth="1"/>
    <col min="7684" max="7684" width="14.28515625" style="221" customWidth="1"/>
    <col min="7685" max="7685" width="15.28515625" style="221" customWidth="1"/>
    <col min="7686" max="7936" width="9.140625" style="221"/>
    <col min="7937" max="7937" width="24.140625" style="221" customWidth="1"/>
    <col min="7938" max="7938" width="48.7109375" style="221" customWidth="1"/>
    <col min="7939" max="7939" width="14.140625" style="221" customWidth="1"/>
    <col min="7940" max="7940" width="14.28515625" style="221" customWidth="1"/>
    <col min="7941" max="7941" width="15.28515625" style="221" customWidth="1"/>
    <col min="7942" max="8192" width="9.140625" style="221"/>
    <col min="8193" max="8193" width="24.140625" style="221" customWidth="1"/>
    <col min="8194" max="8194" width="48.7109375" style="221" customWidth="1"/>
    <col min="8195" max="8195" width="14.140625" style="221" customWidth="1"/>
    <col min="8196" max="8196" width="14.28515625" style="221" customWidth="1"/>
    <col min="8197" max="8197" width="15.28515625" style="221" customWidth="1"/>
    <col min="8198" max="8448" width="9.140625" style="221"/>
    <col min="8449" max="8449" width="24.140625" style="221" customWidth="1"/>
    <col min="8450" max="8450" width="48.7109375" style="221" customWidth="1"/>
    <col min="8451" max="8451" width="14.140625" style="221" customWidth="1"/>
    <col min="8452" max="8452" width="14.28515625" style="221" customWidth="1"/>
    <col min="8453" max="8453" width="15.28515625" style="221" customWidth="1"/>
    <col min="8454" max="8704" width="9.140625" style="221"/>
    <col min="8705" max="8705" width="24.140625" style="221" customWidth="1"/>
    <col min="8706" max="8706" width="48.7109375" style="221" customWidth="1"/>
    <col min="8707" max="8707" width="14.140625" style="221" customWidth="1"/>
    <col min="8708" max="8708" width="14.28515625" style="221" customWidth="1"/>
    <col min="8709" max="8709" width="15.28515625" style="221" customWidth="1"/>
    <col min="8710" max="8960" width="9.140625" style="221"/>
    <col min="8961" max="8961" width="24.140625" style="221" customWidth="1"/>
    <col min="8962" max="8962" width="48.7109375" style="221" customWidth="1"/>
    <col min="8963" max="8963" width="14.140625" style="221" customWidth="1"/>
    <col min="8964" max="8964" width="14.28515625" style="221" customWidth="1"/>
    <col min="8965" max="8965" width="15.28515625" style="221" customWidth="1"/>
    <col min="8966" max="9216" width="9.140625" style="221"/>
    <col min="9217" max="9217" width="24.140625" style="221" customWidth="1"/>
    <col min="9218" max="9218" width="48.7109375" style="221" customWidth="1"/>
    <col min="9219" max="9219" width="14.140625" style="221" customWidth="1"/>
    <col min="9220" max="9220" width="14.28515625" style="221" customWidth="1"/>
    <col min="9221" max="9221" width="15.28515625" style="221" customWidth="1"/>
    <col min="9222" max="9472" width="9.140625" style="221"/>
    <col min="9473" max="9473" width="24.140625" style="221" customWidth="1"/>
    <col min="9474" max="9474" width="48.7109375" style="221" customWidth="1"/>
    <col min="9475" max="9475" width="14.140625" style="221" customWidth="1"/>
    <col min="9476" max="9476" width="14.28515625" style="221" customWidth="1"/>
    <col min="9477" max="9477" width="15.28515625" style="221" customWidth="1"/>
    <col min="9478" max="9728" width="9.140625" style="221"/>
    <col min="9729" max="9729" width="24.140625" style="221" customWidth="1"/>
    <col min="9730" max="9730" width="48.7109375" style="221" customWidth="1"/>
    <col min="9731" max="9731" width="14.140625" style="221" customWidth="1"/>
    <col min="9732" max="9732" width="14.28515625" style="221" customWidth="1"/>
    <col min="9733" max="9733" width="15.28515625" style="221" customWidth="1"/>
    <col min="9734" max="9984" width="9.140625" style="221"/>
    <col min="9985" max="9985" width="24.140625" style="221" customWidth="1"/>
    <col min="9986" max="9986" width="48.7109375" style="221" customWidth="1"/>
    <col min="9987" max="9987" width="14.140625" style="221" customWidth="1"/>
    <col min="9988" max="9988" width="14.28515625" style="221" customWidth="1"/>
    <col min="9989" max="9989" width="15.28515625" style="221" customWidth="1"/>
    <col min="9990" max="10240" width="9.140625" style="221"/>
    <col min="10241" max="10241" width="24.140625" style="221" customWidth="1"/>
    <col min="10242" max="10242" width="48.7109375" style="221" customWidth="1"/>
    <col min="10243" max="10243" width="14.140625" style="221" customWidth="1"/>
    <col min="10244" max="10244" width="14.28515625" style="221" customWidth="1"/>
    <col min="10245" max="10245" width="15.28515625" style="221" customWidth="1"/>
    <col min="10246" max="10496" width="9.140625" style="221"/>
    <col min="10497" max="10497" width="24.140625" style="221" customWidth="1"/>
    <col min="10498" max="10498" width="48.7109375" style="221" customWidth="1"/>
    <col min="10499" max="10499" width="14.140625" style="221" customWidth="1"/>
    <col min="10500" max="10500" width="14.28515625" style="221" customWidth="1"/>
    <col min="10501" max="10501" width="15.28515625" style="221" customWidth="1"/>
    <col min="10502" max="10752" width="9.140625" style="221"/>
    <col min="10753" max="10753" width="24.140625" style="221" customWidth="1"/>
    <col min="10754" max="10754" width="48.7109375" style="221" customWidth="1"/>
    <col min="10755" max="10755" width="14.140625" style="221" customWidth="1"/>
    <col min="10756" max="10756" width="14.28515625" style="221" customWidth="1"/>
    <col min="10757" max="10757" width="15.28515625" style="221" customWidth="1"/>
    <col min="10758" max="11008" width="9.140625" style="221"/>
    <col min="11009" max="11009" width="24.140625" style="221" customWidth="1"/>
    <col min="11010" max="11010" width="48.7109375" style="221" customWidth="1"/>
    <col min="11011" max="11011" width="14.140625" style="221" customWidth="1"/>
    <col min="11012" max="11012" width="14.28515625" style="221" customWidth="1"/>
    <col min="11013" max="11013" width="15.28515625" style="221" customWidth="1"/>
    <col min="11014" max="11264" width="9.140625" style="221"/>
    <col min="11265" max="11265" width="24.140625" style="221" customWidth="1"/>
    <col min="11266" max="11266" width="48.7109375" style="221" customWidth="1"/>
    <col min="11267" max="11267" width="14.140625" style="221" customWidth="1"/>
    <col min="11268" max="11268" width="14.28515625" style="221" customWidth="1"/>
    <col min="11269" max="11269" width="15.28515625" style="221" customWidth="1"/>
    <col min="11270" max="11520" width="9.140625" style="221"/>
    <col min="11521" max="11521" width="24.140625" style="221" customWidth="1"/>
    <col min="11522" max="11522" width="48.7109375" style="221" customWidth="1"/>
    <col min="11523" max="11523" width="14.140625" style="221" customWidth="1"/>
    <col min="11524" max="11524" width="14.28515625" style="221" customWidth="1"/>
    <col min="11525" max="11525" width="15.28515625" style="221" customWidth="1"/>
    <col min="11526" max="11776" width="9.140625" style="221"/>
    <col min="11777" max="11777" width="24.140625" style="221" customWidth="1"/>
    <col min="11778" max="11778" width="48.7109375" style="221" customWidth="1"/>
    <col min="11779" max="11779" width="14.140625" style="221" customWidth="1"/>
    <col min="11780" max="11780" width="14.28515625" style="221" customWidth="1"/>
    <col min="11781" max="11781" width="15.28515625" style="221" customWidth="1"/>
    <col min="11782" max="12032" width="9.140625" style="221"/>
    <col min="12033" max="12033" width="24.140625" style="221" customWidth="1"/>
    <col min="12034" max="12034" width="48.7109375" style="221" customWidth="1"/>
    <col min="12035" max="12035" width="14.140625" style="221" customWidth="1"/>
    <col min="12036" max="12036" width="14.28515625" style="221" customWidth="1"/>
    <col min="12037" max="12037" width="15.28515625" style="221" customWidth="1"/>
    <col min="12038" max="12288" width="9.140625" style="221"/>
    <col min="12289" max="12289" width="24.140625" style="221" customWidth="1"/>
    <col min="12290" max="12290" width="48.7109375" style="221" customWidth="1"/>
    <col min="12291" max="12291" width="14.140625" style="221" customWidth="1"/>
    <col min="12292" max="12292" width="14.28515625" style="221" customWidth="1"/>
    <col min="12293" max="12293" width="15.28515625" style="221" customWidth="1"/>
    <col min="12294" max="12544" width="9.140625" style="221"/>
    <col min="12545" max="12545" width="24.140625" style="221" customWidth="1"/>
    <col min="12546" max="12546" width="48.7109375" style="221" customWidth="1"/>
    <col min="12547" max="12547" width="14.140625" style="221" customWidth="1"/>
    <col min="12548" max="12548" width="14.28515625" style="221" customWidth="1"/>
    <col min="12549" max="12549" width="15.28515625" style="221" customWidth="1"/>
    <col min="12550" max="12800" width="9.140625" style="221"/>
    <col min="12801" max="12801" width="24.140625" style="221" customWidth="1"/>
    <col min="12802" max="12802" width="48.7109375" style="221" customWidth="1"/>
    <col min="12803" max="12803" width="14.140625" style="221" customWidth="1"/>
    <col min="12804" max="12804" width="14.28515625" style="221" customWidth="1"/>
    <col min="12805" max="12805" width="15.28515625" style="221" customWidth="1"/>
    <col min="12806" max="13056" width="9.140625" style="221"/>
    <col min="13057" max="13057" width="24.140625" style="221" customWidth="1"/>
    <col min="13058" max="13058" width="48.7109375" style="221" customWidth="1"/>
    <col min="13059" max="13059" width="14.140625" style="221" customWidth="1"/>
    <col min="13060" max="13060" width="14.28515625" style="221" customWidth="1"/>
    <col min="13061" max="13061" width="15.28515625" style="221" customWidth="1"/>
    <col min="13062" max="13312" width="9.140625" style="221"/>
    <col min="13313" max="13313" width="24.140625" style="221" customWidth="1"/>
    <col min="13314" max="13314" width="48.7109375" style="221" customWidth="1"/>
    <col min="13315" max="13315" width="14.140625" style="221" customWidth="1"/>
    <col min="13316" max="13316" width="14.28515625" style="221" customWidth="1"/>
    <col min="13317" max="13317" width="15.28515625" style="221" customWidth="1"/>
    <col min="13318" max="13568" width="9.140625" style="221"/>
    <col min="13569" max="13569" width="24.140625" style="221" customWidth="1"/>
    <col min="13570" max="13570" width="48.7109375" style="221" customWidth="1"/>
    <col min="13571" max="13571" width="14.140625" style="221" customWidth="1"/>
    <col min="13572" max="13572" width="14.28515625" style="221" customWidth="1"/>
    <col min="13573" max="13573" width="15.28515625" style="221" customWidth="1"/>
    <col min="13574" max="13824" width="9.140625" style="221"/>
    <col min="13825" max="13825" width="24.140625" style="221" customWidth="1"/>
    <col min="13826" max="13826" width="48.7109375" style="221" customWidth="1"/>
    <col min="13827" max="13827" width="14.140625" style="221" customWidth="1"/>
    <col min="13828" max="13828" width="14.28515625" style="221" customWidth="1"/>
    <col min="13829" max="13829" width="15.28515625" style="221" customWidth="1"/>
    <col min="13830" max="14080" width="9.140625" style="221"/>
    <col min="14081" max="14081" width="24.140625" style="221" customWidth="1"/>
    <col min="14082" max="14082" width="48.7109375" style="221" customWidth="1"/>
    <col min="14083" max="14083" width="14.140625" style="221" customWidth="1"/>
    <col min="14084" max="14084" width="14.28515625" style="221" customWidth="1"/>
    <col min="14085" max="14085" width="15.28515625" style="221" customWidth="1"/>
    <col min="14086" max="14336" width="9.140625" style="221"/>
    <col min="14337" max="14337" width="24.140625" style="221" customWidth="1"/>
    <col min="14338" max="14338" width="48.7109375" style="221" customWidth="1"/>
    <col min="14339" max="14339" width="14.140625" style="221" customWidth="1"/>
    <col min="14340" max="14340" width="14.28515625" style="221" customWidth="1"/>
    <col min="14341" max="14341" width="15.28515625" style="221" customWidth="1"/>
    <col min="14342" max="14592" width="9.140625" style="221"/>
    <col min="14593" max="14593" width="24.140625" style="221" customWidth="1"/>
    <col min="14594" max="14594" width="48.7109375" style="221" customWidth="1"/>
    <col min="14595" max="14595" width="14.140625" style="221" customWidth="1"/>
    <col min="14596" max="14596" width="14.28515625" style="221" customWidth="1"/>
    <col min="14597" max="14597" width="15.28515625" style="221" customWidth="1"/>
    <col min="14598" max="14848" width="9.140625" style="221"/>
    <col min="14849" max="14849" width="24.140625" style="221" customWidth="1"/>
    <col min="14850" max="14850" width="48.7109375" style="221" customWidth="1"/>
    <col min="14851" max="14851" width="14.140625" style="221" customWidth="1"/>
    <col min="14852" max="14852" width="14.28515625" style="221" customWidth="1"/>
    <col min="14853" max="14853" width="15.28515625" style="221" customWidth="1"/>
    <col min="14854" max="15104" width="9.140625" style="221"/>
    <col min="15105" max="15105" width="24.140625" style="221" customWidth="1"/>
    <col min="15106" max="15106" width="48.7109375" style="221" customWidth="1"/>
    <col min="15107" max="15107" width="14.140625" style="221" customWidth="1"/>
    <col min="15108" max="15108" width="14.28515625" style="221" customWidth="1"/>
    <col min="15109" max="15109" width="15.28515625" style="221" customWidth="1"/>
    <col min="15110" max="15360" width="9.140625" style="221"/>
    <col min="15361" max="15361" width="24.140625" style="221" customWidth="1"/>
    <col min="15362" max="15362" width="48.7109375" style="221" customWidth="1"/>
    <col min="15363" max="15363" width="14.140625" style="221" customWidth="1"/>
    <col min="15364" max="15364" width="14.28515625" style="221" customWidth="1"/>
    <col min="15365" max="15365" width="15.28515625" style="221" customWidth="1"/>
    <col min="15366" max="15616" width="9.140625" style="221"/>
    <col min="15617" max="15617" width="24.140625" style="221" customWidth="1"/>
    <col min="15618" max="15618" width="48.7109375" style="221" customWidth="1"/>
    <col min="15619" max="15619" width="14.140625" style="221" customWidth="1"/>
    <col min="15620" max="15620" width="14.28515625" style="221" customWidth="1"/>
    <col min="15621" max="15621" width="15.28515625" style="221" customWidth="1"/>
    <col min="15622" max="15872" width="9.140625" style="221"/>
    <col min="15873" max="15873" width="24.140625" style="221" customWidth="1"/>
    <col min="15874" max="15874" width="48.7109375" style="221" customWidth="1"/>
    <col min="15875" max="15875" width="14.140625" style="221" customWidth="1"/>
    <col min="15876" max="15876" width="14.28515625" style="221" customWidth="1"/>
    <col min="15877" max="15877" width="15.28515625" style="221" customWidth="1"/>
    <col min="15878" max="16128" width="9.140625" style="221"/>
    <col min="16129" max="16129" width="24.140625" style="221" customWidth="1"/>
    <col min="16130" max="16130" width="48.7109375" style="221" customWidth="1"/>
    <col min="16131" max="16131" width="14.140625" style="221" customWidth="1"/>
    <col min="16132" max="16132" width="14.28515625" style="221" customWidth="1"/>
    <col min="16133" max="16133" width="15.28515625" style="221" customWidth="1"/>
    <col min="16134" max="16384" width="9.140625" style="221"/>
  </cols>
  <sheetData>
    <row r="1" spans="1:5">
      <c r="A1" s="222"/>
      <c r="B1" s="222"/>
      <c r="C1" s="60"/>
      <c r="D1" s="60"/>
      <c r="E1" s="61" t="s">
        <v>59</v>
      </c>
    </row>
    <row r="2" spans="1:5">
      <c r="A2" s="222"/>
      <c r="B2" s="222"/>
      <c r="C2" s="60"/>
      <c r="D2" s="60"/>
      <c r="E2" s="62" t="s">
        <v>60</v>
      </c>
    </row>
    <row r="3" spans="1:5">
      <c r="A3" s="222"/>
      <c r="B3" s="222"/>
      <c r="C3" s="60"/>
      <c r="D3" s="60"/>
      <c r="E3" s="62" t="s">
        <v>61</v>
      </c>
    </row>
    <row r="4" spans="1:5">
      <c r="A4" s="58"/>
      <c r="B4" s="222"/>
      <c r="C4" s="60"/>
      <c r="D4" s="60" t="s">
        <v>101</v>
      </c>
      <c r="E4" s="62" t="s">
        <v>103</v>
      </c>
    </row>
    <row r="5" spans="1:5">
      <c r="A5" s="58"/>
      <c r="B5" s="222"/>
      <c r="C5" s="63"/>
      <c r="D5" s="63"/>
      <c r="E5" s="60"/>
    </row>
    <row r="6" spans="1:5" ht="15.6" customHeight="1">
      <c r="A6" s="236" t="s">
        <v>92</v>
      </c>
      <c r="B6" s="236"/>
      <c r="C6" s="236"/>
      <c r="D6" s="236"/>
      <c r="E6" s="236"/>
    </row>
    <row r="7" spans="1:5" ht="15.6" customHeight="1">
      <c r="A7" s="237"/>
      <c r="B7" s="237"/>
      <c r="C7" s="237"/>
      <c r="D7" s="237"/>
      <c r="E7" s="237"/>
    </row>
    <row r="8" spans="1:5" ht="15.6" customHeight="1">
      <c r="A8" s="237"/>
      <c r="B8" s="237"/>
      <c r="C8" s="237"/>
      <c r="D8" s="237"/>
      <c r="E8" s="237"/>
    </row>
    <row r="9" spans="1:5" ht="87" customHeight="1">
      <c r="A9" s="12" t="s">
        <v>2</v>
      </c>
      <c r="B9" s="12" t="s">
        <v>0</v>
      </c>
      <c r="C9" s="51" t="s">
        <v>4</v>
      </c>
      <c r="D9" s="51" t="s">
        <v>72</v>
      </c>
      <c r="E9" s="51" t="s">
        <v>74</v>
      </c>
    </row>
    <row r="10" spans="1:5" ht="60.75">
      <c r="A10" s="13"/>
      <c r="B10" s="14" t="s">
        <v>6</v>
      </c>
      <c r="C10" s="44">
        <f>+C11+C26</f>
        <v>28085925</v>
      </c>
      <c r="D10" s="44">
        <f>+D11+D26</f>
        <v>0</v>
      </c>
      <c r="E10" s="44">
        <f t="shared" ref="E10:E29" si="0">C10+D10</f>
        <v>28085925</v>
      </c>
    </row>
    <row r="11" spans="1:5" ht="20.25">
      <c r="A11" s="3"/>
      <c r="B11" s="4" t="s">
        <v>7</v>
      </c>
      <c r="C11" s="52">
        <f>+C12+C14+C17+C19+C21</f>
        <v>27048200</v>
      </c>
      <c r="D11" s="52">
        <f>+D12+D14+D17+D19+D21</f>
        <v>0</v>
      </c>
      <c r="E11" s="52">
        <f t="shared" si="0"/>
        <v>27048200</v>
      </c>
    </row>
    <row r="12" spans="1:5" ht="21">
      <c r="A12" s="25" t="s">
        <v>8</v>
      </c>
      <c r="B12" s="26" t="s">
        <v>9</v>
      </c>
      <c r="C12" s="53">
        <f>SUM(C13:C13)</f>
        <v>2670000</v>
      </c>
      <c r="D12" s="53">
        <f>D13</f>
        <v>0</v>
      </c>
      <c r="E12" s="53">
        <f t="shared" si="0"/>
        <v>2670000</v>
      </c>
    </row>
    <row r="13" spans="1:5" ht="102">
      <c r="A13" s="9" t="s">
        <v>64</v>
      </c>
      <c r="B13" s="9" t="s">
        <v>10</v>
      </c>
      <c r="C13" s="16">
        <v>2670000</v>
      </c>
      <c r="D13" s="16"/>
      <c r="E13" s="16">
        <f t="shared" si="0"/>
        <v>2670000</v>
      </c>
    </row>
    <row r="14" spans="1:5" ht="63">
      <c r="A14" s="24" t="s">
        <v>11</v>
      </c>
      <c r="B14" s="8" t="s">
        <v>12</v>
      </c>
      <c r="C14" s="52">
        <f>SUM(C15:C16)</f>
        <v>2325440</v>
      </c>
      <c r="D14" s="52">
        <f>D15+D16</f>
        <v>0</v>
      </c>
      <c r="E14" s="52">
        <f t="shared" si="0"/>
        <v>2325440</v>
      </c>
    </row>
    <row r="15" spans="1:5" ht="89.25">
      <c r="A15" s="9" t="s">
        <v>62</v>
      </c>
      <c r="B15" s="9" t="s">
        <v>68</v>
      </c>
      <c r="C15" s="40">
        <v>819090</v>
      </c>
      <c r="D15" s="40"/>
      <c r="E15" s="40">
        <f t="shared" si="0"/>
        <v>819090</v>
      </c>
    </row>
    <row r="16" spans="1:5" ht="102">
      <c r="A16" s="9" t="s">
        <v>63</v>
      </c>
      <c r="B16" s="9" t="s">
        <v>13</v>
      </c>
      <c r="C16" s="40">
        <v>1506350</v>
      </c>
      <c r="D16" s="40"/>
      <c r="E16" s="40">
        <f t="shared" si="0"/>
        <v>1506350</v>
      </c>
    </row>
    <row r="17" spans="1:5" ht="26.25" customHeight="1">
      <c r="A17" s="24" t="s">
        <v>14</v>
      </c>
      <c r="B17" s="2" t="s">
        <v>15</v>
      </c>
      <c r="C17" s="52">
        <f>+C18</f>
        <v>345000</v>
      </c>
      <c r="D17" s="52">
        <f>D18</f>
        <v>0</v>
      </c>
      <c r="E17" s="52">
        <f t="shared" si="0"/>
        <v>345000</v>
      </c>
    </row>
    <row r="18" spans="1:5" ht="15.75" customHeight="1">
      <c r="A18" s="9" t="s">
        <v>16</v>
      </c>
      <c r="B18" s="9" t="s">
        <v>15</v>
      </c>
      <c r="C18" s="15">
        <v>345000</v>
      </c>
      <c r="D18" s="15"/>
      <c r="E18" s="15">
        <f t="shared" si="0"/>
        <v>345000</v>
      </c>
    </row>
    <row r="19" spans="1:5" ht="31.5">
      <c r="A19" s="24" t="s">
        <v>17</v>
      </c>
      <c r="B19" s="8" t="s">
        <v>18</v>
      </c>
      <c r="C19" s="52">
        <f>+C20</f>
        <v>1657760</v>
      </c>
      <c r="D19" s="52">
        <f>D20</f>
        <v>0</v>
      </c>
      <c r="E19" s="52">
        <f t="shared" si="0"/>
        <v>1657760</v>
      </c>
    </row>
    <row r="20" spans="1:5" ht="63.75">
      <c r="A20" s="9" t="s">
        <v>65</v>
      </c>
      <c r="B20" s="9" t="s">
        <v>19</v>
      </c>
      <c r="C20" s="16">
        <v>1657760</v>
      </c>
      <c r="D20" s="16"/>
      <c r="E20" s="16">
        <f t="shared" si="0"/>
        <v>1657760</v>
      </c>
    </row>
    <row r="21" spans="1:5" ht="25.5">
      <c r="A21" s="7" t="s">
        <v>20</v>
      </c>
      <c r="B21" s="8" t="s">
        <v>21</v>
      </c>
      <c r="C21" s="17">
        <f>+C22+C24</f>
        <v>20050000</v>
      </c>
      <c r="D21" s="17">
        <f>+D22+D24</f>
        <v>0</v>
      </c>
      <c r="E21" s="17">
        <f t="shared" si="0"/>
        <v>20050000</v>
      </c>
    </row>
    <row r="22" spans="1:5" ht="25.5">
      <c r="A22" s="9" t="s">
        <v>22</v>
      </c>
      <c r="B22" s="9" t="s">
        <v>23</v>
      </c>
      <c r="C22" s="17">
        <f>+C23</f>
        <v>13100000</v>
      </c>
      <c r="D22" s="17">
        <f>D23</f>
        <v>0</v>
      </c>
      <c r="E22" s="17">
        <f t="shared" si="0"/>
        <v>13100000</v>
      </c>
    </row>
    <row r="23" spans="1:5" ht="51">
      <c r="A23" s="9" t="s">
        <v>66</v>
      </c>
      <c r="B23" s="9" t="s">
        <v>24</v>
      </c>
      <c r="C23" s="18">
        <v>13100000</v>
      </c>
      <c r="D23" s="18"/>
      <c r="E23" s="18">
        <f t="shared" si="0"/>
        <v>13100000</v>
      </c>
    </row>
    <row r="24" spans="1:5" ht="25.5">
      <c r="A24" s="9" t="s">
        <v>25</v>
      </c>
      <c r="B24" s="9" t="s">
        <v>26</v>
      </c>
      <c r="C24" s="17">
        <f>+C25</f>
        <v>6950000</v>
      </c>
      <c r="D24" s="17">
        <f>D25</f>
        <v>0</v>
      </c>
      <c r="E24" s="17">
        <f t="shared" si="0"/>
        <v>6950000</v>
      </c>
    </row>
    <row r="25" spans="1:5" ht="51">
      <c r="A25" s="9" t="s">
        <v>67</v>
      </c>
      <c r="B25" s="9" t="s">
        <v>27</v>
      </c>
      <c r="C25" s="18">
        <v>6950000</v>
      </c>
      <c r="D25" s="18"/>
      <c r="E25" s="18">
        <f t="shared" si="0"/>
        <v>6950000</v>
      </c>
    </row>
    <row r="26" spans="1:5" ht="20.25">
      <c r="A26" s="9"/>
      <c r="B26" s="4" t="s">
        <v>28</v>
      </c>
      <c r="C26" s="52">
        <f>+C27</f>
        <v>1037725</v>
      </c>
      <c r="D26" s="52">
        <f>+D27</f>
        <v>0</v>
      </c>
      <c r="E26" s="52">
        <f t="shared" si="0"/>
        <v>1037725</v>
      </c>
    </row>
    <row r="27" spans="1:5" ht="63.75">
      <c r="A27" s="7" t="s">
        <v>29</v>
      </c>
      <c r="B27" s="2" t="s">
        <v>30</v>
      </c>
      <c r="C27" s="52">
        <f>SUM(C28:C29)</f>
        <v>1037725</v>
      </c>
      <c r="D27" s="52">
        <f>SUM(D28:D29)</f>
        <v>0</v>
      </c>
      <c r="E27" s="52">
        <f t="shared" si="0"/>
        <v>1037725</v>
      </c>
    </row>
    <row r="28" spans="1:5" ht="89.25">
      <c r="A28" s="19" t="s">
        <v>31</v>
      </c>
      <c r="B28" s="19" t="s">
        <v>32</v>
      </c>
      <c r="C28" s="54">
        <v>144495</v>
      </c>
      <c r="D28" s="54"/>
      <c r="E28" s="40">
        <f t="shared" si="0"/>
        <v>144495</v>
      </c>
    </row>
    <row r="29" spans="1:5" ht="102">
      <c r="A29" s="9" t="s">
        <v>33</v>
      </c>
      <c r="B29" s="9" t="s">
        <v>34</v>
      </c>
      <c r="C29" s="54">
        <v>893230</v>
      </c>
      <c r="D29" s="54"/>
      <c r="E29" s="40">
        <f t="shared" si="0"/>
        <v>893230</v>
      </c>
    </row>
    <row r="30" spans="1:5" ht="24">
      <c r="A30" s="30" t="s">
        <v>35</v>
      </c>
      <c r="B30" s="12" t="s">
        <v>36</v>
      </c>
      <c r="C30" s="44">
        <f>+C31</f>
        <v>22920043.84</v>
      </c>
      <c r="D30" s="44">
        <f>+D31</f>
        <v>2693607.6500000004</v>
      </c>
      <c r="E30" s="44">
        <f>C30+D30</f>
        <v>25613651.490000002</v>
      </c>
    </row>
    <row r="31" spans="1:5" ht="51.75" thickBot="1">
      <c r="A31" s="75" t="s">
        <v>37</v>
      </c>
      <c r="B31" s="76" t="s">
        <v>38</v>
      </c>
      <c r="C31" s="77">
        <f>+C32+C33+C37+C40</f>
        <v>22920043.84</v>
      </c>
      <c r="D31" s="77">
        <f>+D32+D33+D37+D40</f>
        <v>2693607.6500000004</v>
      </c>
      <c r="E31" s="77">
        <f>C31+D31</f>
        <v>25613651.490000002</v>
      </c>
    </row>
    <row r="32" spans="1:5" ht="51.75" customHeight="1" thickBot="1">
      <c r="A32" s="78" t="s">
        <v>39</v>
      </c>
      <c r="B32" s="79" t="s">
        <v>40</v>
      </c>
      <c r="C32" s="80">
        <v>16805000</v>
      </c>
      <c r="D32" s="80"/>
      <c r="E32" s="81">
        <f>C32+D32</f>
        <v>16805000</v>
      </c>
    </row>
    <row r="33" spans="1:5" ht="38.25">
      <c r="A33" s="64" t="s">
        <v>41</v>
      </c>
      <c r="B33" s="65" t="s">
        <v>42</v>
      </c>
      <c r="C33" s="66">
        <f>SUM(C34:C36)</f>
        <v>5814123.8399999999</v>
      </c>
      <c r="D33" s="66">
        <f>SUM(D34:D36)</f>
        <v>2693607.6500000004</v>
      </c>
      <c r="E33" s="67">
        <f>C33+D33</f>
        <v>8507731.4900000002</v>
      </c>
    </row>
    <row r="34" spans="1:5" s="29" customFormat="1" ht="48.75" customHeight="1">
      <c r="A34" s="68" t="s">
        <v>43</v>
      </c>
      <c r="B34" s="27" t="s">
        <v>44</v>
      </c>
      <c r="C34" s="55">
        <v>1411600</v>
      </c>
      <c r="D34" s="55">
        <f>13697261.76-11003654.11</f>
        <v>2693607.6500000004</v>
      </c>
      <c r="E34" s="69">
        <f>C34+D34</f>
        <v>4105207.6500000004</v>
      </c>
    </row>
    <row r="35" spans="1:5" ht="25.5">
      <c r="A35" s="70" t="s">
        <v>45</v>
      </c>
      <c r="B35" s="9" t="s">
        <v>46</v>
      </c>
      <c r="C35" s="40">
        <f>793900+1899400</f>
        <v>2693300</v>
      </c>
      <c r="D35" s="40"/>
      <c r="E35" s="69">
        <f t="shared" ref="E35:E41" si="1">C35+D35</f>
        <v>2693300</v>
      </c>
    </row>
    <row r="36" spans="1:5" ht="42.75" customHeight="1" thickBot="1">
      <c r="A36" s="71" t="s">
        <v>47</v>
      </c>
      <c r="B36" s="72" t="s">
        <v>48</v>
      </c>
      <c r="C36" s="73">
        <v>1709223.84</v>
      </c>
      <c r="D36" s="73"/>
      <c r="E36" s="74">
        <f t="shared" si="1"/>
        <v>1709223.84</v>
      </c>
    </row>
    <row r="37" spans="1:5" ht="46.5" customHeight="1">
      <c r="A37" s="64" t="s">
        <v>49</v>
      </c>
      <c r="B37" s="65" t="s">
        <v>50</v>
      </c>
      <c r="C37" s="82">
        <f>SUM(C38:C39)</f>
        <v>300920</v>
      </c>
      <c r="D37" s="82">
        <f>SUM(D38:D39)</f>
        <v>0</v>
      </c>
      <c r="E37" s="83">
        <f t="shared" si="1"/>
        <v>300920</v>
      </c>
    </row>
    <row r="38" spans="1:5" ht="54" customHeight="1">
      <c r="A38" s="70" t="s">
        <v>51</v>
      </c>
      <c r="B38" s="9" t="s">
        <v>52</v>
      </c>
      <c r="C38" s="54">
        <v>3520</v>
      </c>
      <c r="D38" s="54"/>
      <c r="E38" s="84">
        <f t="shared" si="1"/>
        <v>3520</v>
      </c>
    </row>
    <row r="39" spans="1:5" ht="50.25" customHeight="1" thickBot="1">
      <c r="A39" s="71" t="s">
        <v>53</v>
      </c>
      <c r="B39" s="72" t="s">
        <v>54</v>
      </c>
      <c r="C39" s="85">
        <v>297400</v>
      </c>
      <c r="D39" s="85"/>
      <c r="E39" s="84">
        <f t="shared" si="1"/>
        <v>297400</v>
      </c>
    </row>
    <row r="40" spans="1:5" ht="23.25" customHeight="1">
      <c r="A40" s="64" t="s">
        <v>55</v>
      </c>
      <c r="B40" s="65" t="s">
        <v>1</v>
      </c>
      <c r="C40" s="88">
        <f>C41</f>
        <v>0</v>
      </c>
      <c r="D40" s="88">
        <f>D41</f>
        <v>0</v>
      </c>
      <c r="E40" s="89">
        <f t="shared" si="1"/>
        <v>0</v>
      </c>
    </row>
    <row r="41" spans="1:5" ht="39" thickBot="1">
      <c r="A41" s="71" t="s">
        <v>56</v>
      </c>
      <c r="B41" s="72" t="s">
        <v>57</v>
      </c>
      <c r="C41" s="73">
        <v>0</v>
      </c>
      <c r="D41" s="73"/>
      <c r="E41" s="90">
        <f t="shared" si="1"/>
        <v>0</v>
      </c>
    </row>
    <row r="42" spans="1:5" ht="19.5" thickBot="1">
      <c r="A42" s="91"/>
      <c r="B42" s="92" t="s">
        <v>58</v>
      </c>
      <c r="C42" s="93">
        <f>+C30+C10</f>
        <v>51005968.840000004</v>
      </c>
      <c r="D42" s="93">
        <f>+D30+D10</f>
        <v>2693607.6500000004</v>
      </c>
      <c r="E42" s="94">
        <f>C42+D42</f>
        <v>53699576.490000002</v>
      </c>
    </row>
    <row r="43" spans="1:5" ht="14.25" customHeight="1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activeCell="K16" sqref="K16"/>
    </sheetView>
  </sheetViews>
  <sheetFormatPr defaultRowHeight="15"/>
  <cols>
    <col min="1" max="1" width="20.85546875" style="46" customWidth="1"/>
    <col min="2" max="2" width="31.85546875" style="46" customWidth="1"/>
    <col min="3" max="3" width="12.5703125" style="46" customWidth="1"/>
    <col min="4" max="4" width="10.28515625" style="46" customWidth="1"/>
    <col min="5" max="5" width="13.42578125" style="46" customWidth="1"/>
    <col min="6" max="254" width="9.140625" style="46"/>
    <col min="255" max="255" width="24.140625" style="46" customWidth="1"/>
    <col min="256" max="256" width="48.7109375" style="46" customWidth="1"/>
    <col min="257" max="257" width="14.140625" style="46" customWidth="1"/>
    <col min="258" max="258" width="14.28515625" style="46" customWidth="1"/>
    <col min="259" max="259" width="15.28515625" style="46" customWidth="1"/>
    <col min="260" max="510" width="9.140625" style="46"/>
    <col min="511" max="511" width="24.140625" style="46" customWidth="1"/>
    <col min="512" max="512" width="48.7109375" style="46" customWidth="1"/>
    <col min="513" max="513" width="14.140625" style="46" customWidth="1"/>
    <col min="514" max="514" width="14.28515625" style="46" customWidth="1"/>
    <col min="515" max="515" width="15.28515625" style="46" customWidth="1"/>
    <col min="516" max="766" width="9.140625" style="46"/>
    <col min="767" max="767" width="24.140625" style="46" customWidth="1"/>
    <col min="768" max="768" width="48.7109375" style="46" customWidth="1"/>
    <col min="769" max="769" width="14.140625" style="46" customWidth="1"/>
    <col min="770" max="770" width="14.28515625" style="46" customWidth="1"/>
    <col min="771" max="771" width="15.28515625" style="46" customWidth="1"/>
    <col min="772" max="1022" width="9.140625" style="46"/>
    <col min="1023" max="1023" width="24.140625" style="46" customWidth="1"/>
    <col min="1024" max="1024" width="48.7109375" style="46" customWidth="1"/>
    <col min="1025" max="1025" width="14.140625" style="46" customWidth="1"/>
    <col min="1026" max="1026" width="14.28515625" style="46" customWidth="1"/>
    <col min="1027" max="1027" width="15.28515625" style="46" customWidth="1"/>
    <col min="1028" max="1278" width="9.140625" style="46"/>
    <col min="1279" max="1279" width="24.140625" style="46" customWidth="1"/>
    <col min="1280" max="1280" width="48.7109375" style="46" customWidth="1"/>
    <col min="1281" max="1281" width="14.140625" style="46" customWidth="1"/>
    <col min="1282" max="1282" width="14.28515625" style="46" customWidth="1"/>
    <col min="1283" max="1283" width="15.28515625" style="46" customWidth="1"/>
    <col min="1284" max="1534" width="9.140625" style="46"/>
    <col min="1535" max="1535" width="24.140625" style="46" customWidth="1"/>
    <col min="1536" max="1536" width="48.7109375" style="46" customWidth="1"/>
    <col min="1537" max="1537" width="14.140625" style="46" customWidth="1"/>
    <col min="1538" max="1538" width="14.28515625" style="46" customWidth="1"/>
    <col min="1539" max="1539" width="15.28515625" style="46" customWidth="1"/>
    <col min="1540" max="1790" width="9.140625" style="46"/>
    <col min="1791" max="1791" width="24.140625" style="46" customWidth="1"/>
    <col min="1792" max="1792" width="48.7109375" style="46" customWidth="1"/>
    <col min="1793" max="1793" width="14.140625" style="46" customWidth="1"/>
    <col min="1794" max="1794" width="14.28515625" style="46" customWidth="1"/>
    <col min="1795" max="1795" width="15.28515625" style="46" customWidth="1"/>
    <col min="1796" max="2046" width="9.140625" style="46"/>
    <col min="2047" max="2047" width="24.140625" style="46" customWidth="1"/>
    <col min="2048" max="2048" width="48.7109375" style="46" customWidth="1"/>
    <col min="2049" max="2049" width="14.140625" style="46" customWidth="1"/>
    <col min="2050" max="2050" width="14.28515625" style="46" customWidth="1"/>
    <col min="2051" max="2051" width="15.28515625" style="46" customWidth="1"/>
    <col min="2052" max="2302" width="9.140625" style="46"/>
    <col min="2303" max="2303" width="24.140625" style="46" customWidth="1"/>
    <col min="2304" max="2304" width="48.7109375" style="46" customWidth="1"/>
    <col min="2305" max="2305" width="14.140625" style="46" customWidth="1"/>
    <col min="2306" max="2306" width="14.28515625" style="46" customWidth="1"/>
    <col min="2307" max="2307" width="15.28515625" style="46" customWidth="1"/>
    <col min="2308" max="2558" width="9.140625" style="46"/>
    <col min="2559" max="2559" width="24.140625" style="46" customWidth="1"/>
    <col min="2560" max="2560" width="48.7109375" style="46" customWidth="1"/>
    <col min="2561" max="2561" width="14.140625" style="46" customWidth="1"/>
    <col min="2562" max="2562" width="14.28515625" style="46" customWidth="1"/>
    <col min="2563" max="2563" width="15.28515625" style="46" customWidth="1"/>
    <col min="2564" max="2814" width="9.140625" style="46"/>
    <col min="2815" max="2815" width="24.140625" style="46" customWidth="1"/>
    <col min="2816" max="2816" width="48.7109375" style="46" customWidth="1"/>
    <col min="2817" max="2817" width="14.140625" style="46" customWidth="1"/>
    <col min="2818" max="2818" width="14.28515625" style="46" customWidth="1"/>
    <col min="2819" max="2819" width="15.28515625" style="46" customWidth="1"/>
    <col min="2820" max="3070" width="9.140625" style="46"/>
    <col min="3071" max="3071" width="24.140625" style="46" customWidth="1"/>
    <col min="3072" max="3072" width="48.7109375" style="46" customWidth="1"/>
    <col min="3073" max="3073" width="14.140625" style="46" customWidth="1"/>
    <col min="3074" max="3074" width="14.28515625" style="46" customWidth="1"/>
    <col min="3075" max="3075" width="15.28515625" style="46" customWidth="1"/>
    <col min="3076" max="3326" width="9.140625" style="46"/>
    <col min="3327" max="3327" width="24.140625" style="46" customWidth="1"/>
    <col min="3328" max="3328" width="48.7109375" style="46" customWidth="1"/>
    <col min="3329" max="3329" width="14.140625" style="46" customWidth="1"/>
    <col min="3330" max="3330" width="14.28515625" style="46" customWidth="1"/>
    <col min="3331" max="3331" width="15.28515625" style="46" customWidth="1"/>
    <col min="3332" max="3582" width="9.140625" style="46"/>
    <col min="3583" max="3583" width="24.140625" style="46" customWidth="1"/>
    <col min="3584" max="3584" width="48.7109375" style="46" customWidth="1"/>
    <col min="3585" max="3585" width="14.140625" style="46" customWidth="1"/>
    <col min="3586" max="3586" width="14.28515625" style="46" customWidth="1"/>
    <col min="3587" max="3587" width="15.28515625" style="46" customWidth="1"/>
    <col min="3588" max="3838" width="9.140625" style="46"/>
    <col min="3839" max="3839" width="24.140625" style="46" customWidth="1"/>
    <col min="3840" max="3840" width="48.7109375" style="46" customWidth="1"/>
    <col min="3841" max="3841" width="14.140625" style="46" customWidth="1"/>
    <col min="3842" max="3842" width="14.28515625" style="46" customWidth="1"/>
    <col min="3843" max="3843" width="15.28515625" style="46" customWidth="1"/>
    <col min="3844" max="4094" width="9.140625" style="46"/>
    <col min="4095" max="4095" width="24.140625" style="46" customWidth="1"/>
    <col min="4096" max="4096" width="48.7109375" style="46" customWidth="1"/>
    <col min="4097" max="4097" width="14.140625" style="46" customWidth="1"/>
    <col min="4098" max="4098" width="14.28515625" style="46" customWidth="1"/>
    <col min="4099" max="4099" width="15.28515625" style="46" customWidth="1"/>
    <col min="4100" max="4350" width="9.140625" style="46"/>
    <col min="4351" max="4351" width="24.140625" style="46" customWidth="1"/>
    <col min="4352" max="4352" width="48.7109375" style="46" customWidth="1"/>
    <col min="4353" max="4353" width="14.140625" style="46" customWidth="1"/>
    <col min="4354" max="4354" width="14.28515625" style="46" customWidth="1"/>
    <col min="4355" max="4355" width="15.28515625" style="46" customWidth="1"/>
    <col min="4356" max="4606" width="9.140625" style="46"/>
    <col min="4607" max="4607" width="24.140625" style="46" customWidth="1"/>
    <col min="4608" max="4608" width="48.7109375" style="46" customWidth="1"/>
    <col min="4609" max="4609" width="14.140625" style="46" customWidth="1"/>
    <col min="4610" max="4610" width="14.28515625" style="46" customWidth="1"/>
    <col min="4611" max="4611" width="15.28515625" style="46" customWidth="1"/>
    <col min="4612" max="4862" width="9.140625" style="46"/>
    <col min="4863" max="4863" width="24.140625" style="46" customWidth="1"/>
    <col min="4864" max="4864" width="48.7109375" style="46" customWidth="1"/>
    <col min="4865" max="4865" width="14.140625" style="46" customWidth="1"/>
    <col min="4866" max="4866" width="14.28515625" style="46" customWidth="1"/>
    <col min="4867" max="4867" width="15.28515625" style="46" customWidth="1"/>
    <col min="4868" max="5118" width="9.140625" style="46"/>
    <col min="5119" max="5119" width="24.140625" style="46" customWidth="1"/>
    <col min="5120" max="5120" width="48.7109375" style="46" customWidth="1"/>
    <col min="5121" max="5121" width="14.140625" style="46" customWidth="1"/>
    <col min="5122" max="5122" width="14.28515625" style="46" customWidth="1"/>
    <col min="5123" max="5123" width="15.28515625" style="46" customWidth="1"/>
    <col min="5124" max="5374" width="9.140625" style="46"/>
    <col min="5375" max="5375" width="24.140625" style="46" customWidth="1"/>
    <col min="5376" max="5376" width="48.7109375" style="46" customWidth="1"/>
    <col min="5377" max="5377" width="14.140625" style="46" customWidth="1"/>
    <col min="5378" max="5378" width="14.28515625" style="46" customWidth="1"/>
    <col min="5379" max="5379" width="15.28515625" style="46" customWidth="1"/>
    <col min="5380" max="5630" width="9.140625" style="46"/>
    <col min="5631" max="5631" width="24.140625" style="46" customWidth="1"/>
    <col min="5632" max="5632" width="48.7109375" style="46" customWidth="1"/>
    <col min="5633" max="5633" width="14.140625" style="46" customWidth="1"/>
    <col min="5634" max="5634" width="14.28515625" style="46" customWidth="1"/>
    <col min="5635" max="5635" width="15.28515625" style="46" customWidth="1"/>
    <col min="5636" max="5886" width="9.140625" style="46"/>
    <col min="5887" max="5887" width="24.140625" style="46" customWidth="1"/>
    <col min="5888" max="5888" width="48.7109375" style="46" customWidth="1"/>
    <col min="5889" max="5889" width="14.140625" style="46" customWidth="1"/>
    <col min="5890" max="5890" width="14.28515625" style="46" customWidth="1"/>
    <col min="5891" max="5891" width="15.28515625" style="46" customWidth="1"/>
    <col min="5892" max="6142" width="9.140625" style="46"/>
    <col min="6143" max="6143" width="24.140625" style="46" customWidth="1"/>
    <col min="6144" max="6144" width="48.7109375" style="46" customWidth="1"/>
    <col min="6145" max="6145" width="14.140625" style="46" customWidth="1"/>
    <col min="6146" max="6146" width="14.28515625" style="46" customWidth="1"/>
    <col min="6147" max="6147" width="15.28515625" style="46" customWidth="1"/>
    <col min="6148" max="6398" width="9.140625" style="46"/>
    <col min="6399" max="6399" width="24.140625" style="46" customWidth="1"/>
    <col min="6400" max="6400" width="48.7109375" style="46" customWidth="1"/>
    <col min="6401" max="6401" width="14.140625" style="46" customWidth="1"/>
    <col min="6402" max="6402" width="14.28515625" style="46" customWidth="1"/>
    <col min="6403" max="6403" width="15.28515625" style="46" customWidth="1"/>
    <col min="6404" max="6654" width="9.140625" style="46"/>
    <col min="6655" max="6655" width="24.140625" style="46" customWidth="1"/>
    <col min="6656" max="6656" width="48.7109375" style="46" customWidth="1"/>
    <col min="6657" max="6657" width="14.140625" style="46" customWidth="1"/>
    <col min="6658" max="6658" width="14.28515625" style="46" customWidth="1"/>
    <col min="6659" max="6659" width="15.28515625" style="46" customWidth="1"/>
    <col min="6660" max="6910" width="9.140625" style="46"/>
    <col min="6911" max="6911" width="24.140625" style="46" customWidth="1"/>
    <col min="6912" max="6912" width="48.7109375" style="46" customWidth="1"/>
    <col min="6913" max="6913" width="14.140625" style="46" customWidth="1"/>
    <col min="6914" max="6914" width="14.28515625" style="46" customWidth="1"/>
    <col min="6915" max="6915" width="15.28515625" style="46" customWidth="1"/>
    <col min="6916" max="7166" width="9.140625" style="46"/>
    <col min="7167" max="7167" width="24.140625" style="46" customWidth="1"/>
    <col min="7168" max="7168" width="48.7109375" style="46" customWidth="1"/>
    <col min="7169" max="7169" width="14.140625" style="46" customWidth="1"/>
    <col min="7170" max="7170" width="14.28515625" style="46" customWidth="1"/>
    <col min="7171" max="7171" width="15.28515625" style="46" customWidth="1"/>
    <col min="7172" max="7422" width="9.140625" style="46"/>
    <col min="7423" max="7423" width="24.140625" style="46" customWidth="1"/>
    <col min="7424" max="7424" width="48.7109375" style="46" customWidth="1"/>
    <col min="7425" max="7425" width="14.140625" style="46" customWidth="1"/>
    <col min="7426" max="7426" width="14.28515625" style="46" customWidth="1"/>
    <col min="7427" max="7427" width="15.28515625" style="46" customWidth="1"/>
    <col min="7428" max="7678" width="9.140625" style="46"/>
    <col min="7679" max="7679" width="24.140625" style="46" customWidth="1"/>
    <col min="7680" max="7680" width="48.7109375" style="46" customWidth="1"/>
    <col min="7681" max="7681" width="14.140625" style="46" customWidth="1"/>
    <col min="7682" max="7682" width="14.28515625" style="46" customWidth="1"/>
    <col min="7683" max="7683" width="15.28515625" style="46" customWidth="1"/>
    <col min="7684" max="7934" width="9.140625" style="46"/>
    <col min="7935" max="7935" width="24.140625" style="46" customWidth="1"/>
    <col min="7936" max="7936" width="48.7109375" style="46" customWidth="1"/>
    <col min="7937" max="7937" width="14.140625" style="46" customWidth="1"/>
    <col min="7938" max="7938" width="14.28515625" style="46" customWidth="1"/>
    <col min="7939" max="7939" width="15.28515625" style="46" customWidth="1"/>
    <col min="7940" max="8190" width="9.140625" style="46"/>
    <col min="8191" max="8191" width="24.140625" style="46" customWidth="1"/>
    <col min="8192" max="8192" width="48.7109375" style="46" customWidth="1"/>
    <col min="8193" max="8193" width="14.140625" style="46" customWidth="1"/>
    <col min="8194" max="8194" width="14.28515625" style="46" customWidth="1"/>
    <col min="8195" max="8195" width="15.28515625" style="46" customWidth="1"/>
    <col min="8196" max="8446" width="9.140625" style="46"/>
    <col min="8447" max="8447" width="24.140625" style="46" customWidth="1"/>
    <col min="8448" max="8448" width="48.7109375" style="46" customWidth="1"/>
    <col min="8449" max="8449" width="14.140625" style="46" customWidth="1"/>
    <col min="8450" max="8450" width="14.28515625" style="46" customWidth="1"/>
    <col min="8451" max="8451" width="15.28515625" style="46" customWidth="1"/>
    <col min="8452" max="8702" width="9.140625" style="46"/>
    <col min="8703" max="8703" width="24.140625" style="46" customWidth="1"/>
    <col min="8704" max="8704" width="48.7109375" style="46" customWidth="1"/>
    <col min="8705" max="8705" width="14.140625" style="46" customWidth="1"/>
    <col min="8706" max="8706" width="14.28515625" style="46" customWidth="1"/>
    <col min="8707" max="8707" width="15.28515625" style="46" customWidth="1"/>
    <col min="8708" max="8958" width="9.140625" style="46"/>
    <col min="8959" max="8959" width="24.140625" style="46" customWidth="1"/>
    <col min="8960" max="8960" width="48.7109375" style="46" customWidth="1"/>
    <col min="8961" max="8961" width="14.140625" style="46" customWidth="1"/>
    <col min="8962" max="8962" width="14.28515625" style="46" customWidth="1"/>
    <col min="8963" max="8963" width="15.28515625" style="46" customWidth="1"/>
    <col min="8964" max="9214" width="9.140625" style="46"/>
    <col min="9215" max="9215" width="24.140625" style="46" customWidth="1"/>
    <col min="9216" max="9216" width="48.7109375" style="46" customWidth="1"/>
    <col min="9217" max="9217" width="14.140625" style="46" customWidth="1"/>
    <col min="9218" max="9218" width="14.28515625" style="46" customWidth="1"/>
    <col min="9219" max="9219" width="15.28515625" style="46" customWidth="1"/>
    <col min="9220" max="9470" width="9.140625" style="46"/>
    <col min="9471" max="9471" width="24.140625" style="46" customWidth="1"/>
    <col min="9472" max="9472" width="48.7109375" style="46" customWidth="1"/>
    <col min="9473" max="9473" width="14.140625" style="46" customWidth="1"/>
    <col min="9474" max="9474" width="14.28515625" style="46" customWidth="1"/>
    <col min="9475" max="9475" width="15.28515625" style="46" customWidth="1"/>
    <col min="9476" max="9726" width="9.140625" style="46"/>
    <col min="9727" max="9727" width="24.140625" style="46" customWidth="1"/>
    <col min="9728" max="9728" width="48.7109375" style="46" customWidth="1"/>
    <col min="9729" max="9729" width="14.140625" style="46" customWidth="1"/>
    <col min="9730" max="9730" width="14.28515625" style="46" customWidth="1"/>
    <col min="9731" max="9731" width="15.28515625" style="46" customWidth="1"/>
    <col min="9732" max="9982" width="9.140625" style="46"/>
    <col min="9983" max="9983" width="24.140625" style="46" customWidth="1"/>
    <col min="9984" max="9984" width="48.7109375" style="46" customWidth="1"/>
    <col min="9985" max="9985" width="14.140625" style="46" customWidth="1"/>
    <col min="9986" max="9986" width="14.28515625" style="46" customWidth="1"/>
    <col min="9987" max="9987" width="15.28515625" style="46" customWidth="1"/>
    <col min="9988" max="10238" width="9.140625" style="46"/>
    <col min="10239" max="10239" width="24.140625" style="46" customWidth="1"/>
    <col min="10240" max="10240" width="48.7109375" style="46" customWidth="1"/>
    <col min="10241" max="10241" width="14.140625" style="46" customWidth="1"/>
    <col min="10242" max="10242" width="14.28515625" style="46" customWidth="1"/>
    <col min="10243" max="10243" width="15.28515625" style="46" customWidth="1"/>
    <col min="10244" max="10494" width="9.140625" style="46"/>
    <col min="10495" max="10495" width="24.140625" style="46" customWidth="1"/>
    <col min="10496" max="10496" width="48.7109375" style="46" customWidth="1"/>
    <col min="10497" max="10497" width="14.140625" style="46" customWidth="1"/>
    <col min="10498" max="10498" width="14.28515625" style="46" customWidth="1"/>
    <col min="10499" max="10499" width="15.28515625" style="46" customWidth="1"/>
    <col min="10500" max="10750" width="9.140625" style="46"/>
    <col min="10751" max="10751" width="24.140625" style="46" customWidth="1"/>
    <col min="10752" max="10752" width="48.7109375" style="46" customWidth="1"/>
    <col min="10753" max="10753" width="14.140625" style="46" customWidth="1"/>
    <col min="10754" max="10754" width="14.28515625" style="46" customWidth="1"/>
    <col min="10755" max="10755" width="15.28515625" style="46" customWidth="1"/>
    <col min="10756" max="11006" width="9.140625" style="46"/>
    <col min="11007" max="11007" width="24.140625" style="46" customWidth="1"/>
    <col min="11008" max="11008" width="48.7109375" style="46" customWidth="1"/>
    <col min="11009" max="11009" width="14.140625" style="46" customWidth="1"/>
    <col min="11010" max="11010" width="14.28515625" style="46" customWidth="1"/>
    <col min="11011" max="11011" width="15.28515625" style="46" customWidth="1"/>
    <col min="11012" max="11262" width="9.140625" style="46"/>
    <col min="11263" max="11263" width="24.140625" style="46" customWidth="1"/>
    <col min="11264" max="11264" width="48.7109375" style="46" customWidth="1"/>
    <col min="11265" max="11265" width="14.140625" style="46" customWidth="1"/>
    <col min="11266" max="11266" width="14.28515625" style="46" customWidth="1"/>
    <col min="11267" max="11267" width="15.28515625" style="46" customWidth="1"/>
    <col min="11268" max="11518" width="9.140625" style="46"/>
    <col min="11519" max="11519" width="24.140625" style="46" customWidth="1"/>
    <col min="11520" max="11520" width="48.7109375" style="46" customWidth="1"/>
    <col min="11521" max="11521" width="14.140625" style="46" customWidth="1"/>
    <col min="11522" max="11522" width="14.28515625" style="46" customWidth="1"/>
    <col min="11523" max="11523" width="15.28515625" style="46" customWidth="1"/>
    <col min="11524" max="11774" width="9.140625" style="46"/>
    <col min="11775" max="11775" width="24.140625" style="46" customWidth="1"/>
    <col min="11776" max="11776" width="48.7109375" style="46" customWidth="1"/>
    <col min="11777" max="11777" width="14.140625" style="46" customWidth="1"/>
    <col min="11778" max="11778" width="14.28515625" style="46" customWidth="1"/>
    <col min="11779" max="11779" width="15.28515625" style="46" customWidth="1"/>
    <col min="11780" max="12030" width="9.140625" style="46"/>
    <col min="12031" max="12031" width="24.140625" style="46" customWidth="1"/>
    <col min="12032" max="12032" width="48.7109375" style="46" customWidth="1"/>
    <col min="12033" max="12033" width="14.140625" style="46" customWidth="1"/>
    <col min="12034" max="12034" width="14.28515625" style="46" customWidth="1"/>
    <col min="12035" max="12035" width="15.28515625" style="46" customWidth="1"/>
    <col min="12036" max="12286" width="9.140625" style="46"/>
    <col min="12287" max="12287" width="24.140625" style="46" customWidth="1"/>
    <col min="12288" max="12288" width="48.7109375" style="46" customWidth="1"/>
    <col min="12289" max="12289" width="14.140625" style="46" customWidth="1"/>
    <col min="12290" max="12290" width="14.28515625" style="46" customWidth="1"/>
    <col min="12291" max="12291" width="15.28515625" style="46" customWidth="1"/>
    <col min="12292" max="12542" width="9.140625" style="46"/>
    <col min="12543" max="12543" width="24.140625" style="46" customWidth="1"/>
    <col min="12544" max="12544" width="48.7109375" style="46" customWidth="1"/>
    <col min="12545" max="12545" width="14.140625" style="46" customWidth="1"/>
    <col min="12546" max="12546" width="14.28515625" style="46" customWidth="1"/>
    <col min="12547" max="12547" width="15.28515625" style="46" customWidth="1"/>
    <col min="12548" max="12798" width="9.140625" style="46"/>
    <col min="12799" max="12799" width="24.140625" style="46" customWidth="1"/>
    <col min="12800" max="12800" width="48.7109375" style="46" customWidth="1"/>
    <col min="12801" max="12801" width="14.140625" style="46" customWidth="1"/>
    <col min="12802" max="12802" width="14.28515625" style="46" customWidth="1"/>
    <col min="12803" max="12803" width="15.28515625" style="46" customWidth="1"/>
    <col min="12804" max="13054" width="9.140625" style="46"/>
    <col min="13055" max="13055" width="24.140625" style="46" customWidth="1"/>
    <col min="13056" max="13056" width="48.7109375" style="46" customWidth="1"/>
    <col min="13057" max="13057" width="14.140625" style="46" customWidth="1"/>
    <col min="13058" max="13058" width="14.28515625" style="46" customWidth="1"/>
    <col min="13059" max="13059" width="15.28515625" style="46" customWidth="1"/>
    <col min="13060" max="13310" width="9.140625" style="46"/>
    <col min="13311" max="13311" width="24.140625" style="46" customWidth="1"/>
    <col min="13312" max="13312" width="48.7109375" style="46" customWidth="1"/>
    <col min="13313" max="13313" width="14.140625" style="46" customWidth="1"/>
    <col min="13314" max="13314" width="14.28515625" style="46" customWidth="1"/>
    <col min="13315" max="13315" width="15.28515625" style="46" customWidth="1"/>
    <col min="13316" max="13566" width="9.140625" style="46"/>
    <col min="13567" max="13567" width="24.140625" style="46" customWidth="1"/>
    <col min="13568" max="13568" width="48.7109375" style="46" customWidth="1"/>
    <col min="13569" max="13569" width="14.140625" style="46" customWidth="1"/>
    <col min="13570" max="13570" width="14.28515625" style="46" customWidth="1"/>
    <col min="13571" max="13571" width="15.28515625" style="46" customWidth="1"/>
    <col min="13572" max="13822" width="9.140625" style="46"/>
    <col min="13823" max="13823" width="24.140625" style="46" customWidth="1"/>
    <col min="13824" max="13824" width="48.7109375" style="46" customWidth="1"/>
    <col min="13825" max="13825" width="14.140625" style="46" customWidth="1"/>
    <col min="13826" max="13826" width="14.28515625" style="46" customWidth="1"/>
    <col min="13827" max="13827" width="15.28515625" style="46" customWidth="1"/>
    <col min="13828" max="14078" width="9.140625" style="46"/>
    <col min="14079" max="14079" width="24.140625" style="46" customWidth="1"/>
    <col min="14080" max="14080" width="48.7109375" style="46" customWidth="1"/>
    <col min="14081" max="14081" width="14.140625" style="46" customWidth="1"/>
    <col min="14082" max="14082" width="14.28515625" style="46" customWidth="1"/>
    <col min="14083" max="14083" width="15.28515625" style="46" customWidth="1"/>
    <col min="14084" max="14334" width="9.140625" style="46"/>
    <col min="14335" max="14335" width="24.140625" style="46" customWidth="1"/>
    <col min="14336" max="14336" width="48.7109375" style="46" customWidth="1"/>
    <col min="14337" max="14337" width="14.140625" style="46" customWidth="1"/>
    <col min="14338" max="14338" width="14.28515625" style="46" customWidth="1"/>
    <col min="14339" max="14339" width="15.28515625" style="46" customWidth="1"/>
    <col min="14340" max="14590" width="9.140625" style="46"/>
    <col min="14591" max="14591" width="24.140625" style="46" customWidth="1"/>
    <col min="14592" max="14592" width="48.7109375" style="46" customWidth="1"/>
    <col min="14593" max="14593" width="14.140625" style="46" customWidth="1"/>
    <col min="14594" max="14594" width="14.28515625" style="46" customWidth="1"/>
    <col min="14595" max="14595" width="15.28515625" style="46" customWidth="1"/>
    <col min="14596" max="14846" width="9.140625" style="46"/>
    <col min="14847" max="14847" width="24.140625" style="46" customWidth="1"/>
    <col min="14848" max="14848" width="48.7109375" style="46" customWidth="1"/>
    <col min="14849" max="14849" width="14.140625" style="46" customWidth="1"/>
    <col min="14850" max="14850" width="14.28515625" style="46" customWidth="1"/>
    <col min="14851" max="14851" width="15.28515625" style="46" customWidth="1"/>
    <col min="14852" max="15102" width="9.140625" style="46"/>
    <col min="15103" max="15103" width="24.140625" style="46" customWidth="1"/>
    <col min="15104" max="15104" width="48.7109375" style="46" customWidth="1"/>
    <col min="15105" max="15105" width="14.140625" style="46" customWidth="1"/>
    <col min="15106" max="15106" width="14.28515625" style="46" customWidth="1"/>
    <col min="15107" max="15107" width="15.28515625" style="46" customWidth="1"/>
    <col min="15108" max="15358" width="9.140625" style="46"/>
    <col min="15359" max="15359" width="24.140625" style="46" customWidth="1"/>
    <col min="15360" max="15360" width="48.7109375" style="46" customWidth="1"/>
    <col min="15361" max="15361" width="14.140625" style="46" customWidth="1"/>
    <col min="15362" max="15362" width="14.28515625" style="46" customWidth="1"/>
    <col min="15363" max="15363" width="15.28515625" style="46" customWidth="1"/>
    <col min="15364" max="15614" width="9.140625" style="46"/>
    <col min="15615" max="15615" width="24.140625" style="46" customWidth="1"/>
    <col min="15616" max="15616" width="48.7109375" style="46" customWidth="1"/>
    <col min="15617" max="15617" width="14.140625" style="46" customWidth="1"/>
    <col min="15618" max="15618" width="14.28515625" style="46" customWidth="1"/>
    <col min="15619" max="15619" width="15.28515625" style="46" customWidth="1"/>
    <col min="15620" max="15870" width="9.140625" style="46"/>
    <col min="15871" max="15871" width="24.140625" style="46" customWidth="1"/>
    <col min="15872" max="15872" width="48.7109375" style="46" customWidth="1"/>
    <col min="15873" max="15873" width="14.140625" style="46" customWidth="1"/>
    <col min="15874" max="15874" width="14.28515625" style="46" customWidth="1"/>
    <col min="15875" max="15875" width="15.28515625" style="46" customWidth="1"/>
    <col min="15876" max="16126" width="9.140625" style="46"/>
    <col min="16127" max="16127" width="24.140625" style="46" customWidth="1"/>
    <col min="16128" max="16128" width="48.7109375" style="46" customWidth="1"/>
    <col min="16129" max="16129" width="14.140625" style="46" customWidth="1"/>
    <col min="16130" max="16130" width="14.28515625" style="46" customWidth="1"/>
    <col min="16131" max="16131" width="15.28515625" style="46" customWidth="1"/>
    <col min="16132" max="16384" width="9.140625" style="46"/>
  </cols>
  <sheetData>
    <row r="1" spans="1:5">
      <c r="C1" s="48" t="s">
        <v>59</v>
      </c>
    </row>
    <row r="2" spans="1:5">
      <c r="C2" s="49" t="s">
        <v>60</v>
      </c>
    </row>
    <row r="3" spans="1:5">
      <c r="C3" s="49" t="s">
        <v>61</v>
      </c>
    </row>
    <row r="4" spans="1:5">
      <c r="A4"/>
      <c r="C4" s="231" t="s">
        <v>102</v>
      </c>
    </row>
    <row r="5" spans="1:5">
      <c r="A5"/>
    </row>
    <row r="6" spans="1:5" ht="15.6" customHeight="1">
      <c r="A6" s="232" t="s">
        <v>93</v>
      </c>
      <c r="B6" s="232"/>
      <c r="C6" s="238"/>
      <c r="D6" s="239"/>
      <c r="E6" s="239"/>
    </row>
    <row r="7" spans="1:5" ht="15.6" customHeight="1">
      <c r="A7" s="232"/>
      <c r="B7" s="232"/>
      <c r="C7" s="238"/>
      <c r="D7" s="239"/>
      <c r="E7" s="239"/>
    </row>
    <row r="8" spans="1:5" ht="15.6" customHeight="1" thickBot="1">
      <c r="A8" s="240"/>
      <c r="B8" s="240"/>
      <c r="C8" s="241"/>
      <c r="D8" s="242"/>
      <c r="E8" s="242"/>
    </row>
    <row r="9" spans="1:5" ht="87" customHeight="1">
      <c r="A9" s="182" t="s">
        <v>2</v>
      </c>
      <c r="B9" s="166" t="s">
        <v>0</v>
      </c>
      <c r="C9" s="166" t="s">
        <v>5</v>
      </c>
      <c r="D9" s="183" t="s">
        <v>73</v>
      </c>
      <c r="E9" s="184" t="s">
        <v>75</v>
      </c>
    </row>
    <row r="10" spans="1:5" ht="60.75">
      <c r="A10" s="185"/>
      <c r="B10" s="14" t="s">
        <v>6</v>
      </c>
      <c r="C10" s="21">
        <f>+C11+C26</f>
        <v>28468.945</v>
      </c>
      <c r="D10" s="21">
        <f>+D11+D26</f>
        <v>0</v>
      </c>
      <c r="E10" s="189">
        <f>C10+D10</f>
        <v>28468.945</v>
      </c>
    </row>
    <row r="11" spans="1:5" ht="21" thickBot="1">
      <c r="A11" s="186"/>
      <c r="B11" s="187" t="s">
        <v>7</v>
      </c>
      <c r="C11" s="188">
        <f>+C12+C14+C17+C19+C21</f>
        <v>27431.22</v>
      </c>
      <c r="D11" s="188">
        <f>+D12+D14+D17+D19+D21</f>
        <v>0</v>
      </c>
      <c r="E11" s="175">
        <f>C11+D11</f>
        <v>27431.22</v>
      </c>
    </row>
    <row r="12" spans="1:5" ht="21">
      <c r="A12" s="101" t="s">
        <v>8</v>
      </c>
      <c r="B12" s="102" t="s">
        <v>9</v>
      </c>
      <c r="C12" s="135">
        <f>SUM(C13:C13)</f>
        <v>2750</v>
      </c>
      <c r="D12" s="135">
        <f>SUM(D13:D13)</f>
        <v>0</v>
      </c>
      <c r="E12" s="141">
        <f>C12+D12</f>
        <v>2750</v>
      </c>
    </row>
    <row r="13" spans="1:5" ht="102.75" thickBot="1">
      <c r="A13" s="71" t="s">
        <v>64</v>
      </c>
      <c r="B13" s="72" t="s">
        <v>10</v>
      </c>
      <c r="C13" s="136">
        <v>2750</v>
      </c>
      <c r="D13" s="138"/>
      <c r="E13" s="139">
        <f>C13+D13</f>
        <v>2750</v>
      </c>
    </row>
    <row r="14" spans="1:5" ht="79.5" thickBot="1">
      <c r="A14" s="64" t="s">
        <v>11</v>
      </c>
      <c r="B14" s="109" t="s">
        <v>12</v>
      </c>
      <c r="C14" s="142">
        <f>SUM(C15:C16)</f>
        <v>2418.46</v>
      </c>
      <c r="D14" s="142">
        <f>SUM(D15:D16)</f>
        <v>0</v>
      </c>
      <c r="E14" s="137">
        <f>C14+D14</f>
        <v>2418.46</v>
      </c>
    </row>
    <row r="15" spans="1:5" ht="102.75" thickBot="1">
      <c r="A15" s="70" t="s">
        <v>62</v>
      </c>
      <c r="B15" s="9" t="s">
        <v>68</v>
      </c>
      <c r="C15" s="41">
        <v>851.86</v>
      </c>
      <c r="D15" s="140"/>
      <c r="E15" s="137">
        <f t="shared" ref="E15:E16" si="0">C15+D15</f>
        <v>851.86</v>
      </c>
    </row>
    <row r="16" spans="1:5" ht="102.75" thickBot="1">
      <c r="A16" s="128" t="s">
        <v>63</v>
      </c>
      <c r="B16" s="129" t="s">
        <v>13</v>
      </c>
      <c r="C16" s="143">
        <v>1566.6</v>
      </c>
      <c r="D16" s="133"/>
      <c r="E16" s="144">
        <f t="shared" si="0"/>
        <v>1566.6</v>
      </c>
    </row>
    <row r="17" spans="1:5" ht="26.25" customHeight="1">
      <c r="A17" s="64" t="s">
        <v>14</v>
      </c>
      <c r="B17" s="65" t="s">
        <v>15</v>
      </c>
      <c r="C17" s="110">
        <f>+C18</f>
        <v>355</v>
      </c>
      <c r="D17" s="110">
        <f>+D18</f>
        <v>0</v>
      </c>
      <c r="E17" s="149">
        <f t="shared" ref="E17:E22" si="1">C17+D17</f>
        <v>355</v>
      </c>
    </row>
    <row r="18" spans="1:5" ht="15.75" customHeight="1" thickBot="1">
      <c r="A18" s="71" t="s">
        <v>16</v>
      </c>
      <c r="B18" s="72" t="s">
        <v>15</v>
      </c>
      <c r="C18" s="190">
        <v>355</v>
      </c>
      <c r="D18" s="191"/>
      <c r="E18" s="150">
        <f t="shared" si="1"/>
        <v>355</v>
      </c>
    </row>
    <row r="19" spans="1:5" ht="31.5">
      <c r="A19" s="64" t="s">
        <v>17</v>
      </c>
      <c r="B19" s="109" t="s">
        <v>18</v>
      </c>
      <c r="C19" s="110">
        <f>+C20</f>
        <v>1657.76</v>
      </c>
      <c r="D19" s="145">
        <f>+D20</f>
        <v>0</v>
      </c>
      <c r="E19" s="149">
        <f t="shared" si="1"/>
        <v>1657.76</v>
      </c>
    </row>
    <row r="20" spans="1:5" ht="64.5" thickBot="1">
      <c r="A20" s="71" t="s">
        <v>65</v>
      </c>
      <c r="B20" s="72" t="s">
        <v>19</v>
      </c>
      <c r="C20" s="106">
        <v>1657.76</v>
      </c>
      <c r="D20" s="147"/>
      <c r="E20" s="148">
        <f t="shared" si="1"/>
        <v>1657.76</v>
      </c>
    </row>
    <row r="21" spans="1:5" ht="25.5">
      <c r="A21" s="119" t="s">
        <v>20</v>
      </c>
      <c r="B21" s="109" t="s">
        <v>21</v>
      </c>
      <c r="C21" s="82">
        <f>+C22+C24</f>
        <v>20250</v>
      </c>
      <c r="D21" s="82">
        <f>+D22+D24</f>
        <v>0</v>
      </c>
      <c r="E21" s="141">
        <f t="shared" si="1"/>
        <v>20250</v>
      </c>
    </row>
    <row r="22" spans="1:5" ht="25.5">
      <c r="A22" s="70" t="s">
        <v>22</v>
      </c>
      <c r="B22" s="9" t="s">
        <v>23</v>
      </c>
      <c r="C22" s="17">
        <f>+C23</f>
        <v>13300</v>
      </c>
      <c r="D22" s="17">
        <f>+D23</f>
        <v>0</v>
      </c>
      <c r="E22" s="152">
        <f t="shared" si="1"/>
        <v>13300</v>
      </c>
    </row>
    <row r="23" spans="1:5" ht="51">
      <c r="A23" s="70" t="s">
        <v>66</v>
      </c>
      <c r="B23" s="9" t="s">
        <v>24</v>
      </c>
      <c r="C23" s="18">
        <v>13300</v>
      </c>
      <c r="D23" s="154">
        <v>0</v>
      </c>
      <c r="E23" s="151">
        <f>D23+C23</f>
        <v>13300</v>
      </c>
    </row>
    <row r="24" spans="1:5" ht="25.5">
      <c r="A24" s="70" t="s">
        <v>25</v>
      </c>
      <c r="B24" s="9" t="s">
        <v>26</v>
      </c>
      <c r="C24" s="17">
        <f>+C25</f>
        <v>6950</v>
      </c>
      <c r="D24" s="153">
        <f>+D25</f>
        <v>0</v>
      </c>
      <c r="E24" s="152">
        <f t="shared" ref="E24:E35" si="2">C24+D24</f>
        <v>6950</v>
      </c>
    </row>
    <row r="25" spans="1:5" ht="51.75" thickBot="1">
      <c r="A25" s="71" t="s">
        <v>67</v>
      </c>
      <c r="B25" s="72" t="s">
        <v>27</v>
      </c>
      <c r="C25" s="122">
        <v>6950</v>
      </c>
      <c r="D25" s="146">
        <v>0</v>
      </c>
      <c r="E25" s="148">
        <f t="shared" si="2"/>
        <v>6950</v>
      </c>
    </row>
    <row r="26" spans="1:5" ht="20.25">
      <c r="A26" s="157"/>
      <c r="B26" s="158" t="s">
        <v>28</v>
      </c>
      <c r="C26" s="110">
        <f>+C27</f>
        <v>1037.7249999999999</v>
      </c>
      <c r="D26" s="110">
        <f>+D27</f>
        <v>0</v>
      </c>
      <c r="E26" s="149">
        <f t="shared" si="2"/>
        <v>1037.7249999999999</v>
      </c>
    </row>
    <row r="27" spans="1:5" ht="63.75">
      <c r="A27" s="159" t="s">
        <v>29</v>
      </c>
      <c r="B27" s="2" t="s">
        <v>30</v>
      </c>
      <c r="C27" s="6">
        <f>SUM(C28:C29)</f>
        <v>1037.7249999999999</v>
      </c>
      <c r="D27" s="161">
        <f>SUM(D28:D29)</f>
        <v>0</v>
      </c>
      <c r="E27" s="163">
        <f t="shared" si="2"/>
        <v>1037.7249999999999</v>
      </c>
    </row>
    <row r="28" spans="1:5" ht="102">
      <c r="A28" s="160" t="s">
        <v>31</v>
      </c>
      <c r="B28" s="19" t="s">
        <v>32</v>
      </c>
      <c r="C28" s="20">
        <v>144.495</v>
      </c>
      <c r="D28" s="154">
        <v>0</v>
      </c>
      <c r="E28" s="162">
        <f t="shared" si="2"/>
        <v>144.495</v>
      </c>
    </row>
    <row r="29" spans="1:5" ht="115.5" thickBot="1">
      <c r="A29" s="71" t="s">
        <v>33</v>
      </c>
      <c r="B29" s="72" t="s">
        <v>34</v>
      </c>
      <c r="C29" s="127">
        <v>893.23</v>
      </c>
      <c r="D29" s="146">
        <v>0</v>
      </c>
      <c r="E29" s="164">
        <f t="shared" si="2"/>
        <v>893.23</v>
      </c>
    </row>
    <row r="30" spans="1:5" ht="26.25" thickBot="1">
      <c r="A30" s="176" t="s">
        <v>35</v>
      </c>
      <c r="B30" s="177" t="s">
        <v>36</v>
      </c>
      <c r="C30" s="178">
        <f>+C31</f>
        <v>18086.919999999998</v>
      </c>
      <c r="D30" s="178">
        <f>+D31</f>
        <v>2887.7460000000001</v>
      </c>
      <c r="E30" s="220">
        <f t="shared" si="2"/>
        <v>20974.665999999997</v>
      </c>
    </row>
    <row r="31" spans="1:5" ht="63.75">
      <c r="A31" s="165" t="s">
        <v>37</v>
      </c>
      <c r="B31" s="166" t="s">
        <v>38</v>
      </c>
      <c r="C31" s="167">
        <f>+C32+C33+C38+C41</f>
        <v>18086.919999999998</v>
      </c>
      <c r="D31" s="167">
        <f>+D32+D33+D38+D41</f>
        <v>2887.7460000000001</v>
      </c>
      <c r="E31" s="171">
        <f t="shared" si="2"/>
        <v>20974.665999999997</v>
      </c>
    </row>
    <row r="32" spans="1:5" ht="51.75" customHeight="1" thickBot="1">
      <c r="A32" s="172" t="s">
        <v>39</v>
      </c>
      <c r="B32" s="173" t="s">
        <v>40</v>
      </c>
      <c r="C32" s="174">
        <f>13547.3+3914.5</f>
        <v>17461.8</v>
      </c>
      <c r="D32" s="134"/>
      <c r="E32" s="210">
        <f t="shared" si="2"/>
        <v>17461.8</v>
      </c>
    </row>
    <row r="33" spans="1:5" ht="38.25">
      <c r="A33" s="165" t="s">
        <v>41</v>
      </c>
      <c r="B33" s="166" t="s">
        <v>42</v>
      </c>
      <c r="C33" s="167">
        <f>SUM(C34:C37)</f>
        <v>621.6</v>
      </c>
      <c r="D33" s="167">
        <f>SUM(D34:D37)</f>
        <v>2590.346</v>
      </c>
      <c r="E33" s="169">
        <f t="shared" si="2"/>
        <v>3211.9459999999999</v>
      </c>
    </row>
    <row r="34" spans="1:5" s="29" customFormat="1" ht="48.75" customHeight="1">
      <c r="A34" s="68" t="s">
        <v>43</v>
      </c>
      <c r="B34" s="27" t="s">
        <v>44</v>
      </c>
      <c r="C34" s="28">
        <v>0</v>
      </c>
      <c r="D34" s="59"/>
      <c r="E34" s="170">
        <f t="shared" si="2"/>
        <v>0</v>
      </c>
    </row>
    <row r="35" spans="1:5" s="29" customFormat="1" ht="57.75" customHeight="1">
      <c r="A35" s="68" t="s">
        <v>82</v>
      </c>
      <c r="B35" s="27" t="s">
        <v>83</v>
      </c>
      <c r="C35" s="55">
        <v>0</v>
      </c>
      <c r="D35" s="28">
        <v>2590.346</v>
      </c>
      <c r="E35" s="125">
        <f t="shared" si="2"/>
        <v>2590.346</v>
      </c>
    </row>
    <row r="36" spans="1:5" ht="25.5">
      <c r="A36" s="70" t="s">
        <v>45</v>
      </c>
      <c r="B36" s="9" t="s">
        <v>46</v>
      </c>
      <c r="C36" s="5">
        <f>621.6</f>
        <v>621.6</v>
      </c>
      <c r="D36" s="56"/>
      <c r="E36" s="170">
        <f t="shared" ref="E36:E37" si="3">C36+D36</f>
        <v>621.6</v>
      </c>
    </row>
    <row r="37" spans="1:5" ht="57.75" customHeight="1" thickBot="1">
      <c r="A37" s="71" t="s">
        <v>47</v>
      </c>
      <c r="B37" s="72" t="s">
        <v>48</v>
      </c>
      <c r="C37" s="113">
        <v>0</v>
      </c>
      <c r="D37" s="211"/>
      <c r="E37" s="212">
        <f t="shared" si="3"/>
        <v>0</v>
      </c>
    </row>
    <row r="38" spans="1:5" ht="46.5" customHeight="1">
      <c r="A38" s="165" t="s">
        <v>49</v>
      </c>
      <c r="B38" s="166" t="s">
        <v>50</v>
      </c>
      <c r="C38" s="167">
        <f>SUM(C39:C40)</f>
        <v>3.52</v>
      </c>
      <c r="D38" s="167">
        <f>SUM(D39:D40)</f>
        <v>297.39999999999998</v>
      </c>
      <c r="E38" s="169">
        <f t="shared" ref="E38:E43" si="4">C38+D38</f>
        <v>300.91999999999996</v>
      </c>
    </row>
    <row r="39" spans="1:5" ht="54" customHeight="1">
      <c r="A39" s="70" t="s">
        <v>51</v>
      </c>
      <c r="B39" s="9" t="s">
        <v>52</v>
      </c>
      <c r="C39" s="20">
        <v>3.52</v>
      </c>
      <c r="D39" s="56"/>
      <c r="E39" s="179">
        <f t="shared" si="4"/>
        <v>3.52</v>
      </c>
    </row>
    <row r="40" spans="1:5" ht="50.25" customHeight="1" thickBot="1">
      <c r="A40" s="71" t="s">
        <v>53</v>
      </c>
      <c r="B40" s="72" t="s">
        <v>54</v>
      </c>
      <c r="C40" s="127">
        <v>0</v>
      </c>
      <c r="D40" s="134">
        <v>297.39999999999998</v>
      </c>
      <c r="E40" s="180">
        <f t="shared" si="4"/>
        <v>297.39999999999998</v>
      </c>
    </row>
    <row r="41" spans="1:5" ht="23.25" customHeight="1">
      <c r="A41" s="165" t="s">
        <v>55</v>
      </c>
      <c r="B41" s="166" t="s">
        <v>1</v>
      </c>
      <c r="C41" s="181">
        <f>C42</f>
        <v>0</v>
      </c>
      <c r="D41" s="181">
        <f>D42</f>
        <v>0</v>
      </c>
      <c r="E41" s="168">
        <f t="shared" si="4"/>
        <v>0</v>
      </c>
    </row>
    <row r="42" spans="1:5" ht="39" thickBot="1">
      <c r="A42" s="71" t="s">
        <v>56</v>
      </c>
      <c r="B42" s="72" t="s">
        <v>57</v>
      </c>
      <c r="C42" s="113">
        <v>0</v>
      </c>
      <c r="D42" s="134"/>
      <c r="E42" s="175">
        <f t="shared" si="4"/>
        <v>0</v>
      </c>
    </row>
    <row r="43" spans="1:5" ht="18.75">
      <c r="A43" s="86"/>
      <c r="B43" s="87" t="s">
        <v>58</v>
      </c>
      <c r="C43" s="130">
        <f>+C30+C10</f>
        <v>46555.864999999998</v>
      </c>
      <c r="D43" s="130">
        <f>+D30+D10</f>
        <v>2887.7460000000001</v>
      </c>
      <c r="E43" s="192">
        <f t="shared" si="4"/>
        <v>49443.610999999997</v>
      </c>
    </row>
    <row r="44" spans="1:5" ht="14.25" customHeight="1"/>
  </sheetData>
  <mergeCells count="1">
    <mergeCell ref="A6:E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4"/>
  <sheetViews>
    <sheetView tabSelected="1" workbookViewId="0">
      <selection activeCell="C4" sqref="C4:E4"/>
    </sheetView>
  </sheetViews>
  <sheetFormatPr defaultRowHeight="15"/>
  <cols>
    <col min="1" max="1" width="20.85546875" style="223" customWidth="1"/>
    <col min="2" max="2" width="31.85546875" style="223" customWidth="1"/>
    <col min="3" max="3" width="14.42578125" style="223" customWidth="1"/>
    <col min="4" max="4" width="12.28515625" style="223" customWidth="1"/>
    <col min="5" max="5" width="13.42578125" style="223" customWidth="1"/>
    <col min="6" max="254" width="9.140625" style="223"/>
    <col min="255" max="255" width="24.140625" style="223" customWidth="1"/>
    <col min="256" max="256" width="48.7109375" style="223" customWidth="1"/>
    <col min="257" max="257" width="14.140625" style="223" customWidth="1"/>
    <col min="258" max="258" width="14.28515625" style="223" customWidth="1"/>
    <col min="259" max="259" width="15.28515625" style="223" customWidth="1"/>
    <col min="260" max="510" width="9.140625" style="223"/>
    <col min="511" max="511" width="24.140625" style="223" customWidth="1"/>
    <col min="512" max="512" width="48.7109375" style="223" customWidth="1"/>
    <col min="513" max="513" width="14.140625" style="223" customWidth="1"/>
    <col min="514" max="514" width="14.28515625" style="223" customWidth="1"/>
    <col min="515" max="515" width="15.28515625" style="223" customWidth="1"/>
    <col min="516" max="766" width="9.140625" style="223"/>
    <col min="767" max="767" width="24.140625" style="223" customWidth="1"/>
    <col min="768" max="768" width="48.7109375" style="223" customWidth="1"/>
    <col min="769" max="769" width="14.140625" style="223" customWidth="1"/>
    <col min="770" max="770" width="14.28515625" style="223" customWidth="1"/>
    <col min="771" max="771" width="15.28515625" style="223" customWidth="1"/>
    <col min="772" max="1022" width="9.140625" style="223"/>
    <col min="1023" max="1023" width="24.140625" style="223" customWidth="1"/>
    <col min="1024" max="1024" width="48.7109375" style="223" customWidth="1"/>
    <col min="1025" max="1025" width="14.140625" style="223" customWidth="1"/>
    <col min="1026" max="1026" width="14.28515625" style="223" customWidth="1"/>
    <col min="1027" max="1027" width="15.28515625" style="223" customWidth="1"/>
    <col min="1028" max="1278" width="9.140625" style="223"/>
    <col min="1279" max="1279" width="24.140625" style="223" customWidth="1"/>
    <col min="1280" max="1280" width="48.7109375" style="223" customWidth="1"/>
    <col min="1281" max="1281" width="14.140625" style="223" customWidth="1"/>
    <col min="1282" max="1282" width="14.28515625" style="223" customWidth="1"/>
    <col min="1283" max="1283" width="15.28515625" style="223" customWidth="1"/>
    <col min="1284" max="1534" width="9.140625" style="223"/>
    <col min="1535" max="1535" width="24.140625" style="223" customWidth="1"/>
    <col min="1536" max="1536" width="48.7109375" style="223" customWidth="1"/>
    <col min="1537" max="1537" width="14.140625" style="223" customWidth="1"/>
    <col min="1538" max="1538" width="14.28515625" style="223" customWidth="1"/>
    <col min="1539" max="1539" width="15.28515625" style="223" customWidth="1"/>
    <col min="1540" max="1790" width="9.140625" style="223"/>
    <col min="1791" max="1791" width="24.140625" style="223" customWidth="1"/>
    <col min="1792" max="1792" width="48.7109375" style="223" customWidth="1"/>
    <col min="1793" max="1793" width="14.140625" style="223" customWidth="1"/>
    <col min="1794" max="1794" width="14.28515625" style="223" customWidth="1"/>
    <col min="1795" max="1795" width="15.28515625" style="223" customWidth="1"/>
    <col min="1796" max="2046" width="9.140625" style="223"/>
    <col min="2047" max="2047" width="24.140625" style="223" customWidth="1"/>
    <col min="2048" max="2048" width="48.7109375" style="223" customWidth="1"/>
    <col min="2049" max="2049" width="14.140625" style="223" customWidth="1"/>
    <col min="2050" max="2050" width="14.28515625" style="223" customWidth="1"/>
    <col min="2051" max="2051" width="15.28515625" style="223" customWidth="1"/>
    <col min="2052" max="2302" width="9.140625" style="223"/>
    <col min="2303" max="2303" width="24.140625" style="223" customWidth="1"/>
    <col min="2304" max="2304" width="48.7109375" style="223" customWidth="1"/>
    <col min="2305" max="2305" width="14.140625" style="223" customWidth="1"/>
    <col min="2306" max="2306" width="14.28515625" style="223" customWidth="1"/>
    <col min="2307" max="2307" width="15.28515625" style="223" customWidth="1"/>
    <col min="2308" max="2558" width="9.140625" style="223"/>
    <col min="2559" max="2559" width="24.140625" style="223" customWidth="1"/>
    <col min="2560" max="2560" width="48.7109375" style="223" customWidth="1"/>
    <col min="2561" max="2561" width="14.140625" style="223" customWidth="1"/>
    <col min="2562" max="2562" width="14.28515625" style="223" customWidth="1"/>
    <col min="2563" max="2563" width="15.28515625" style="223" customWidth="1"/>
    <col min="2564" max="2814" width="9.140625" style="223"/>
    <col min="2815" max="2815" width="24.140625" style="223" customWidth="1"/>
    <col min="2816" max="2816" width="48.7109375" style="223" customWidth="1"/>
    <col min="2817" max="2817" width="14.140625" style="223" customWidth="1"/>
    <col min="2818" max="2818" width="14.28515625" style="223" customWidth="1"/>
    <col min="2819" max="2819" width="15.28515625" style="223" customWidth="1"/>
    <col min="2820" max="3070" width="9.140625" style="223"/>
    <col min="3071" max="3071" width="24.140625" style="223" customWidth="1"/>
    <col min="3072" max="3072" width="48.7109375" style="223" customWidth="1"/>
    <col min="3073" max="3073" width="14.140625" style="223" customWidth="1"/>
    <col min="3074" max="3074" width="14.28515625" style="223" customWidth="1"/>
    <col min="3075" max="3075" width="15.28515625" style="223" customWidth="1"/>
    <col min="3076" max="3326" width="9.140625" style="223"/>
    <col min="3327" max="3327" width="24.140625" style="223" customWidth="1"/>
    <col min="3328" max="3328" width="48.7109375" style="223" customWidth="1"/>
    <col min="3329" max="3329" width="14.140625" style="223" customWidth="1"/>
    <col min="3330" max="3330" width="14.28515625" style="223" customWidth="1"/>
    <col min="3331" max="3331" width="15.28515625" style="223" customWidth="1"/>
    <col min="3332" max="3582" width="9.140625" style="223"/>
    <col min="3583" max="3583" width="24.140625" style="223" customWidth="1"/>
    <col min="3584" max="3584" width="48.7109375" style="223" customWidth="1"/>
    <col min="3585" max="3585" width="14.140625" style="223" customWidth="1"/>
    <col min="3586" max="3586" width="14.28515625" style="223" customWidth="1"/>
    <col min="3587" max="3587" width="15.28515625" style="223" customWidth="1"/>
    <col min="3588" max="3838" width="9.140625" style="223"/>
    <col min="3839" max="3839" width="24.140625" style="223" customWidth="1"/>
    <col min="3840" max="3840" width="48.7109375" style="223" customWidth="1"/>
    <col min="3841" max="3841" width="14.140625" style="223" customWidth="1"/>
    <col min="3842" max="3842" width="14.28515625" style="223" customWidth="1"/>
    <col min="3843" max="3843" width="15.28515625" style="223" customWidth="1"/>
    <col min="3844" max="4094" width="9.140625" style="223"/>
    <col min="4095" max="4095" width="24.140625" style="223" customWidth="1"/>
    <col min="4096" max="4096" width="48.7109375" style="223" customWidth="1"/>
    <col min="4097" max="4097" width="14.140625" style="223" customWidth="1"/>
    <col min="4098" max="4098" width="14.28515625" style="223" customWidth="1"/>
    <col min="4099" max="4099" width="15.28515625" style="223" customWidth="1"/>
    <col min="4100" max="4350" width="9.140625" style="223"/>
    <col min="4351" max="4351" width="24.140625" style="223" customWidth="1"/>
    <col min="4352" max="4352" width="48.7109375" style="223" customWidth="1"/>
    <col min="4353" max="4353" width="14.140625" style="223" customWidth="1"/>
    <col min="4354" max="4354" width="14.28515625" style="223" customWidth="1"/>
    <col min="4355" max="4355" width="15.28515625" style="223" customWidth="1"/>
    <col min="4356" max="4606" width="9.140625" style="223"/>
    <col min="4607" max="4607" width="24.140625" style="223" customWidth="1"/>
    <col min="4608" max="4608" width="48.7109375" style="223" customWidth="1"/>
    <col min="4609" max="4609" width="14.140625" style="223" customWidth="1"/>
    <col min="4610" max="4610" width="14.28515625" style="223" customWidth="1"/>
    <col min="4611" max="4611" width="15.28515625" style="223" customWidth="1"/>
    <col min="4612" max="4862" width="9.140625" style="223"/>
    <col min="4863" max="4863" width="24.140625" style="223" customWidth="1"/>
    <col min="4864" max="4864" width="48.7109375" style="223" customWidth="1"/>
    <col min="4865" max="4865" width="14.140625" style="223" customWidth="1"/>
    <col min="4866" max="4866" width="14.28515625" style="223" customWidth="1"/>
    <col min="4867" max="4867" width="15.28515625" style="223" customWidth="1"/>
    <col min="4868" max="5118" width="9.140625" style="223"/>
    <col min="5119" max="5119" width="24.140625" style="223" customWidth="1"/>
    <col min="5120" max="5120" width="48.7109375" style="223" customWidth="1"/>
    <col min="5121" max="5121" width="14.140625" style="223" customWidth="1"/>
    <col min="5122" max="5122" width="14.28515625" style="223" customWidth="1"/>
    <col min="5123" max="5123" width="15.28515625" style="223" customWidth="1"/>
    <col min="5124" max="5374" width="9.140625" style="223"/>
    <col min="5375" max="5375" width="24.140625" style="223" customWidth="1"/>
    <col min="5376" max="5376" width="48.7109375" style="223" customWidth="1"/>
    <col min="5377" max="5377" width="14.140625" style="223" customWidth="1"/>
    <col min="5378" max="5378" width="14.28515625" style="223" customWidth="1"/>
    <col min="5379" max="5379" width="15.28515625" style="223" customWidth="1"/>
    <col min="5380" max="5630" width="9.140625" style="223"/>
    <col min="5631" max="5631" width="24.140625" style="223" customWidth="1"/>
    <col min="5632" max="5632" width="48.7109375" style="223" customWidth="1"/>
    <col min="5633" max="5633" width="14.140625" style="223" customWidth="1"/>
    <col min="5634" max="5634" width="14.28515625" style="223" customWidth="1"/>
    <col min="5635" max="5635" width="15.28515625" style="223" customWidth="1"/>
    <col min="5636" max="5886" width="9.140625" style="223"/>
    <col min="5887" max="5887" width="24.140625" style="223" customWidth="1"/>
    <col min="5888" max="5888" width="48.7109375" style="223" customWidth="1"/>
    <col min="5889" max="5889" width="14.140625" style="223" customWidth="1"/>
    <col min="5890" max="5890" width="14.28515625" style="223" customWidth="1"/>
    <col min="5891" max="5891" width="15.28515625" style="223" customWidth="1"/>
    <col min="5892" max="6142" width="9.140625" style="223"/>
    <col min="6143" max="6143" width="24.140625" style="223" customWidth="1"/>
    <col min="6144" max="6144" width="48.7109375" style="223" customWidth="1"/>
    <col min="6145" max="6145" width="14.140625" style="223" customWidth="1"/>
    <col min="6146" max="6146" width="14.28515625" style="223" customWidth="1"/>
    <col min="6147" max="6147" width="15.28515625" style="223" customWidth="1"/>
    <col min="6148" max="6398" width="9.140625" style="223"/>
    <col min="6399" max="6399" width="24.140625" style="223" customWidth="1"/>
    <col min="6400" max="6400" width="48.7109375" style="223" customWidth="1"/>
    <col min="6401" max="6401" width="14.140625" style="223" customWidth="1"/>
    <col min="6402" max="6402" width="14.28515625" style="223" customWidth="1"/>
    <col min="6403" max="6403" width="15.28515625" style="223" customWidth="1"/>
    <col min="6404" max="6654" width="9.140625" style="223"/>
    <col min="6655" max="6655" width="24.140625" style="223" customWidth="1"/>
    <col min="6656" max="6656" width="48.7109375" style="223" customWidth="1"/>
    <col min="6657" max="6657" width="14.140625" style="223" customWidth="1"/>
    <col min="6658" max="6658" width="14.28515625" style="223" customWidth="1"/>
    <col min="6659" max="6659" width="15.28515625" style="223" customWidth="1"/>
    <col min="6660" max="6910" width="9.140625" style="223"/>
    <col min="6911" max="6911" width="24.140625" style="223" customWidth="1"/>
    <col min="6912" max="6912" width="48.7109375" style="223" customWidth="1"/>
    <col min="6913" max="6913" width="14.140625" style="223" customWidth="1"/>
    <col min="6914" max="6914" width="14.28515625" style="223" customWidth="1"/>
    <col min="6915" max="6915" width="15.28515625" style="223" customWidth="1"/>
    <col min="6916" max="7166" width="9.140625" style="223"/>
    <col min="7167" max="7167" width="24.140625" style="223" customWidth="1"/>
    <col min="7168" max="7168" width="48.7109375" style="223" customWidth="1"/>
    <col min="7169" max="7169" width="14.140625" style="223" customWidth="1"/>
    <col min="7170" max="7170" width="14.28515625" style="223" customWidth="1"/>
    <col min="7171" max="7171" width="15.28515625" style="223" customWidth="1"/>
    <col min="7172" max="7422" width="9.140625" style="223"/>
    <col min="7423" max="7423" width="24.140625" style="223" customWidth="1"/>
    <col min="7424" max="7424" width="48.7109375" style="223" customWidth="1"/>
    <col min="7425" max="7425" width="14.140625" style="223" customWidth="1"/>
    <col min="7426" max="7426" width="14.28515625" style="223" customWidth="1"/>
    <col min="7427" max="7427" width="15.28515625" style="223" customWidth="1"/>
    <col min="7428" max="7678" width="9.140625" style="223"/>
    <col min="7679" max="7679" width="24.140625" style="223" customWidth="1"/>
    <col min="7680" max="7680" width="48.7109375" style="223" customWidth="1"/>
    <col min="7681" max="7681" width="14.140625" style="223" customWidth="1"/>
    <col min="7682" max="7682" width="14.28515625" style="223" customWidth="1"/>
    <col min="7683" max="7683" width="15.28515625" style="223" customWidth="1"/>
    <col min="7684" max="7934" width="9.140625" style="223"/>
    <col min="7935" max="7935" width="24.140625" style="223" customWidth="1"/>
    <col min="7936" max="7936" width="48.7109375" style="223" customWidth="1"/>
    <col min="7937" max="7937" width="14.140625" style="223" customWidth="1"/>
    <col min="7938" max="7938" width="14.28515625" style="223" customWidth="1"/>
    <col min="7939" max="7939" width="15.28515625" style="223" customWidth="1"/>
    <col min="7940" max="8190" width="9.140625" style="223"/>
    <col min="8191" max="8191" width="24.140625" style="223" customWidth="1"/>
    <col min="8192" max="8192" width="48.7109375" style="223" customWidth="1"/>
    <col min="8193" max="8193" width="14.140625" style="223" customWidth="1"/>
    <col min="8194" max="8194" width="14.28515625" style="223" customWidth="1"/>
    <col min="8195" max="8195" width="15.28515625" style="223" customWidth="1"/>
    <col min="8196" max="8446" width="9.140625" style="223"/>
    <col min="8447" max="8447" width="24.140625" style="223" customWidth="1"/>
    <col min="8448" max="8448" width="48.7109375" style="223" customWidth="1"/>
    <col min="8449" max="8449" width="14.140625" style="223" customWidth="1"/>
    <col min="8450" max="8450" width="14.28515625" style="223" customWidth="1"/>
    <col min="8451" max="8451" width="15.28515625" style="223" customWidth="1"/>
    <col min="8452" max="8702" width="9.140625" style="223"/>
    <col min="8703" max="8703" width="24.140625" style="223" customWidth="1"/>
    <col min="8704" max="8704" width="48.7109375" style="223" customWidth="1"/>
    <col min="8705" max="8705" width="14.140625" style="223" customWidth="1"/>
    <col min="8706" max="8706" width="14.28515625" style="223" customWidth="1"/>
    <col min="8707" max="8707" width="15.28515625" style="223" customWidth="1"/>
    <col min="8708" max="8958" width="9.140625" style="223"/>
    <col min="8959" max="8959" width="24.140625" style="223" customWidth="1"/>
    <col min="8960" max="8960" width="48.7109375" style="223" customWidth="1"/>
    <col min="8961" max="8961" width="14.140625" style="223" customWidth="1"/>
    <col min="8962" max="8962" width="14.28515625" style="223" customWidth="1"/>
    <col min="8963" max="8963" width="15.28515625" style="223" customWidth="1"/>
    <col min="8964" max="9214" width="9.140625" style="223"/>
    <col min="9215" max="9215" width="24.140625" style="223" customWidth="1"/>
    <col min="9216" max="9216" width="48.7109375" style="223" customWidth="1"/>
    <col min="9217" max="9217" width="14.140625" style="223" customWidth="1"/>
    <col min="9218" max="9218" width="14.28515625" style="223" customWidth="1"/>
    <col min="9219" max="9219" width="15.28515625" style="223" customWidth="1"/>
    <col min="9220" max="9470" width="9.140625" style="223"/>
    <col min="9471" max="9471" width="24.140625" style="223" customWidth="1"/>
    <col min="9472" max="9472" width="48.7109375" style="223" customWidth="1"/>
    <col min="9473" max="9473" width="14.140625" style="223" customWidth="1"/>
    <col min="9474" max="9474" width="14.28515625" style="223" customWidth="1"/>
    <col min="9475" max="9475" width="15.28515625" style="223" customWidth="1"/>
    <col min="9476" max="9726" width="9.140625" style="223"/>
    <col min="9727" max="9727" width="24.140625" style="223" customWidth="1"/>
    <col min="9728" max="9728" width="48.7109375" style="223" customWidth="1"/>
    <col min="9729" max="9729" width="14.140625" style="223" customWidth="1"/>
    <col min="9730" max="9730" width="14.28515625" style="223" customWidth="1"/>
    <col min="9731" max="9731" width="15.28515625" style="223" customWidth="1"/>
    <col min="9732" max="9982" width="9.140625" style="223"/>
    <col min="9983" max="9983" width="24.140625" style="223" customWidth="1"/>
    <col min="9984" max="9984" width="48.7109375" style="223" customWidth="1"/>
    <col min="9985" max="9985" width="14.140625" style="223" customWidth="1"/>
    <col min="9986" max="9986" width="14.28515625" style="223" customWidth="1"/>
    <col min="9987" max="9987" width="15.28515625" style="223" customWidth="1"/>
    <col min="9988" max="10238" width="9.140625" style="223"/>
    <col min="10239" max="10239" width="24.140625" style="223" customWidth="1"/>
    <col min="10240" max="10240" width="48.7109375" style="223" customWidth="1"/>
    <col min="10241" max="10241" width="14.140625" style="223" customWidth="1"/>
    <col min="10242" max="10242" width="14.28515625" style="223" customWidth="1"/>
    <col min="10243" max="10243" width="15.28515625" style="223" customWidth="1"/>
    <col min="10244" max="10494" width="9.140625" style="223"/>
    <col min="10495" max="10495" width="24.140625" style="223" customWidth="1"/>
    <col min="10496" max="10496" width="48.7109375" style="223" customWidth="1"/>
    <col min="10497" max="10497" width="14.140625" style="223" customWidth="1"/>
    <col min="10498" max="10498" width="14.28515625" style="223" customWidth="1"/>
    <col min="10499" max="10499" width="15.28515625" style="223" customWidth="1"/>
    <col min="10500" max="10750" width="9.140625" style="223"/>
    <col min="10751" max="10751" width="24.140625" style="223" customWidth="1"/>
    <col min="10752" max="10752" width="48.7109375" style="223" customWidth="1"/>
    <col min="10753" max="10753" width="14.140625" style="223" customWidth="1"/>
    <col min="10754" max="10754" width="14.28515625" style="223" customWidth="1"/>
    <col min="10755" max="10755" width="15.28515625" style="223" customWidth="1"/>
    <col min="10756" max="11006" width="9.140625" style="223"/>
    <col min="11007" max="11007" width="24.140625" style="223" customWidth="1"/>
    <col min="11008" max="11008" width="48.7109375" style="223" customWidth="1"/>
    <col min="11009" max="11009" width="14.140625" style="223" customWidth="1"/>
    <col min="11010" max="11010" width="14.28515625" style="223" customWidth="1"/>
    <col min="11011" max="11011" width="15.28515625" style="223" customWidth="1"/>
    <col min="11012" max="11262" width="9.140625" style="223"/>
    <col min="11263" max="11263" width="24.140625" style="223" customWidth="1"/>
    <col min="11264" max="11264" width="48.7109375" style="223" customWidth="1"/>
    <col min="11265" max="11265" width="14.140625" style="223" customWidth="1"/>
    <col min="11266" max="11266" width="14.28515625" style="223" customWidth="1"/>
    <col min="11267" max="11267" width="15.28515625" style="223" customWidth="1"/>
    <col min="11268" max="11518" width="9.140625" style="223"/>
    <col min="11519" max="11519" width="24.140625" style="223" customWidth="1"/>
    <col min="11520" max="11520" width="48.7109375" style="223" customWidth="1"/>
    <col min="11521" max="11521" width="14.140625" style="223" customWidth="1"/>
    <col min="11522" max="11522" width="14.28515625" style="223" customWidth="1"/>
    <col min="11523" max="11523" width="15.28515625" style="223" customWidth="1"/>
    <col min="11524" max="11774" width="9.140625" style="223"/>
    <col min="11775" max="11775" width="24.140625" style="223" customWidth="1"/>
    <col min="11776" max="11776" width="48.7109375" style="223" customWidth="1"/>
    <col min="11777" max="11777" width="14.140625" style="223" customWidth="1"/>
    <col min="11778" max="11778" width="14.28515625" style="223" customWidth="1"/>
    <col min="11779" max="11779" width="15.28515625" style="223" customWidth="1"/>
    <col min="11780" max="12030" width="9.140625" style="223"/>
    <col min="12031" max="12031" width="24.140625" style="223" customWidth="1"/>
    <col min="12032" max="12032" width="48.7109375" style="223" customWidth="1"/>
    <col min="12033" max="12033" width="14.140625" style="223" customWidth="1"/>
    <col min="12034" max="12034" width="14.28515625" style="223" customWidth="1"/>
    <col min="12035" max="12035" width="15.28515625" style="223" customWidth="1"/>
    <col min="12036" max="12286" width="9.140625" style="223"/>
    <col min="12287" max="12287" width="24.140625" style="223" customWidth="1"/>
    <col min="12288" max="12288" width="48.7109375" style="223" customWidth="1"/>
    <col min="12289" max="12289" width="14.140625" style="223" customWidth="1"/>
    <col min="12290" max="12290" width="14.28515625" style="223" customWidth="1"/>
    <col min="12291" max="12291" width="15.28515625" style="223" customWidth="1"/>
    <col min="12292" max="12542" width="9.140625" style="223"/>
    <col min="12543" max="12543" width="24.140625" style="223" customWidth="1"/>
    <col min="12544" max="12544" width="48.7109375" style="223" customWidth="1"/>
    <col min="12545" max="12545" width="14.140625" style="223" customWidth="1"/>
    <col min="12546" max="12546" width="14.28515625" style="223" customWidth="1"/>
    <col min="12547" max="12547" width="15.28515625" style="223" customWidth="1"/>
    <col min="12548" max="12798" width="9.140625" style="223"/>
    <col min="12799" max="12799" width="24.140625" style="223" customWidth="1"/>
    <col min="12800" max="12800" width="48.7109375" style="223" customWidth="1"/>
    <col min="12801" max="12801" width="14.140625" style="223" customWidth="1"/>
    <col min="12802" max="12802" width="14.28515625" style="223" customWidth="1"/>
    <col min="12803" max="12803" width="15.28515625" style="223" customWidth="1"/>
    <col min="12804" max="13054" width="9.140625" style="223"/>
    <col min="13055" max="13055" width="24.140625" style="223" customWidth="1"/>
    <col min="13056" max="13056" width="48.7109375" style="223" customWidth="1"/>
    <col min="13057" max="13057" width="14.140625" style="223" customWidth="1"/>
    <col min="13058" max="13058" width="14.28515625" style="223" customWidth="1"/>
    <col min="13059" max="13059" width="15.28515625" style="223" customWidth="1"/>
    <col min="13060" max="13310" width="9.140625" style="223"/>
    <col min="13311" max="13311" width="24.140625" style="223" customWidth="1"/>
    <col min="13312" max="13312" width="48.7109375" style="223" customWidth="1"/>
    <col min="13313" max="13313" width="14.140625" style="223" customWidth="1"/>
    <col min="13314" max="13314" width="14.28515625" style="223" customWidth="1"/>
    <col min="13315" max="13315" width="15.28515625" style="223" customWidth="1"/>
    <col min="13316" max="13566" width="9.140625" style="223"/>
    <col min="13567" max="13567" width="24.140625" style="223" customWidth="1"/>
    <col min="13568" max="13568" width="48.7109375" style="223" customWidth="1"/>
    <col min="13569" max="13569" width="14.140625" style="223" customWidth="1"/>
    <col min="13570" max="13570" width="14.28515625" style="223" customWidth="1"/>
    <col min="13571" max="13571" width="15.28515625" style="223" customWidth="1"/>
    <col min="13572" max="13822" width="9.140625" style="223"/>
    <col min="13823" max="13823" width="24.140625" style="223" customWidth="1"/>
    <col min="13824" max="13824" width="48.7109375" style="223" customWidth="1"/>
    <col min="13825" max="13825" width="14.140625" style="223" customWidth="1"/>
    <col min="13826" max="13826" width="14.28515625" style="223" customWidth="1"/>
    <col min="13827" max="13827" width="15.28515625" style="223" customWidth="1"/>
    <col min="13828" max="14078" width="9.140625" style="223"/>
    <col min="14079" max="14079" width="24.140625" style="223" customWidth="1"/>
    <col min="14080" max="14080" width="48.7109375" style="223" customWidth="1"/>
    <col min="14081" max="14081" width="14.140625" style="223" customWidth="1"/>
    <col min="14082" max="14082" width="14.28515625" style="223" customWidth="1"/>
    <col min="14083" max="14083" width="15.28515625" style="223" customWidth="1"/>
    <col min="14084" max="14334" width="9.140625" style="223"/>
    <col min="14335" max="14335" width="24.140625" style="223" customWidth="1"/>
    <col min="14336" max="14336" width="48.7109375" style="223" customWidth="1"/>
    <col min="14337" max="14337" width="14.140625" style="223" customWidth="1"/>
    <col min="14338" max="14338" width="14.28515625" style="223" customWidth="1"/>
    <col min="14339" max="14339" width="15.28515625" style="223" customWidth="1"/>
    <col min="14340" max="14590" width="9.140625" style="223"/>
    <col min="14591" max="14591" width="24.140625" style="223" customWidth="1"/>
    <col min="14592" max="14592" width="48.7109375" style="223" customWidth="1"/>
    <col min="14593" max="14593" width="14.140625" style="223" customWidth="1"/>
    <col min="14594" max="14594" width="14.28515625" style="223" customWidth="1"/>
    <col min="14595" max="14595" width="15.28515625" style="223" customWidth="1"/>
    <col min="14596" max="14846" width="9.140625" style="223"/>
    <col min="14847" max="14847" width="24.140625" style="223" customWidth="1"/>
    <col min="14848" max="14848" width="48.7109375" style="223" customWidth="1"/>
    <col min="14849" max="14849" width="14.140625" style="223" customWidth="1"/>
    <col min="14850" max="14850" width="14.28515625" style="223" customWidth="1"/>
    <col min="14851" max="14851" width="15.28515625" style="223" customWidth="1"/>
    <col min="14852" max="15102" width="9.140625" style="223"/>
    <col min="15103" max="15103" width="24.140625" style="223" customWidth="1"/>
    <col min="15104" max="15104" width="48.7109375" style="223" customWidth="1"/>
    <col min="15105" max="15105" width="14.140625" style="223" customWidth="1"/>
    <col min="15106" max="15106" width="14.28515625" style="223" customWidth="1"/>
    <col min="15107" max="15107" width="15.28515625" style="223" customWidth="1"/>
    <col min="15108" max="15358" width="9.140625" style="223"/>
    <col min="15359" max="15359" width="24.140625" style="223" customWidth="1"/>
    <col min="15360" max="15360" width="48.7109375" style="223" customWidth="1"/>
    <col min="15361" max="15361" width="14.140625" style="223" customWidth="1"/>
    <col min="15362" max="15362" width="14.28515625" style="223" customWidth="1"/>
    <col min="15363" max="15363" width="15.28515625" style="223" customWidth="1"/>
    <col min="15364" max="15614" width="9.140625" style="223"/>
    <col min="15615" max="15615" width="24.140625" style="223" customWidth="1"/>
    <col min="15616" max="15616" width="48.7109375" style="223" customWidth="1"/>
    <col min="15617" max="15617" width="14.140625" style="223" customWidth="1"/>
    <col min="15618" max="15618" width="14.28515625" style="223" customWidth="1"/>
    <col min="15619" max="15619" width="15.28515625" style="223" customWidth="1"/>
    <col min="15620" max="15870" width="9.140625" style="223"/>
    <col min="15871" max="15871" width="24.140625" style="223" customWidth="1"/>
    <col min="15872" max="15872" width="48.7109375" style="223" customWidth="1"/>
    <col min="15873" max="15873" width="14.140625" style="223" customWidth="1"/>
    <col min="15874" max="15874" width="14.28515625" style="223" customWidth="1"/>
    <col min="15875" max="15875" width="15.28515625" style="223" customWidth="1"/>
    <col min="15876" max="16126" width="9.140625" style="223"/>
    <col min="16127" max="16127" width="24.140625" style="223" customWidth="1"/>
    <col min="16128" max="16128" width="48.7109375" style="223" customWidth="1"/>
    <col min="16129" max="16129" width="14.140625" style="223" customWidth="1"/>
    <col min="16130" max="16130" width="14.28515625" style="223" customWidth="1"/>
    <col min="16131" max="16131" width="15.28515625" style="223" customWidth="1"/>
    <col min="16132" max="16384" width="9.140625" style="223"/>
  </cols>
  <sheetData>
    <row r="1" spans="1:5">
      <c r="B1" s="243" t="s">
        <v>59</v>
      </c>
      <c r="C1" s="244"/>
      <c r="D1" s="244"/>
      <c r="E1" s="244"/>
    </row>
    <row r="2" spans="1:5">
      <c r="B2" s="243" t="s">
        <v>60</v>
      </c>
      <c r="C2" s="244"/>
      <c r="D2" s="244"/>
      <c r="E2" s="244"/>
    </row>
    <row r="3" spans="1:5">
      <c r="C3" s="245" t="s">
        <v>61</v>
      </c>
      <c r="D3" s="239"/>
      <c r="E3" s="239"/>
    </row>
    <row r="4" spans="1:5">
      <c r="A4"/>
      <c r="C4" s="245" t="s">
        <v>102</v>
      </c>
      <c r="D4" s="239"/>
      <c r="E4" s="239"/>
    </row>
    <row r="5" spans="1:5">
      <c r="A5"/>
    </row>
    <row r="6" spans="1:5" ht="15.6" customHeight="1">
      <c r="A6" s="232" t="s">
        <v>93</v>
      </c>
      <c r="B6" s="232"/>
      <c r="C6" s="238"/>
      <c r="D6" s="239"/>
      <c r="E6" s="239"/>
    </row>
    <row r="7" spans="1:5" ht="15.6" customHeight="1">
      <c r="A7" s="232"/>
      <c r="B7" s="232"/>
      <c r="C7" s="238"/>
      <c r="D7" s="239"/>
      <c r="E7" s="239"/>
    </row>
    <row r="8" spans="1:5" ht="15.6" customHeight="1" thickBot="1">
      <c r="A8" s="240"/>
      <c r="B8" s="240"/>
      <c r="C8" s="241"/>
      <c r="D8" s="242"/>
      <c r="E8" s="242"/>
    </row>
    <row r="9" spans="1:5" ht="87" customHeight="1">
      <c r="A9" s="182" t="s">
        <v>2</v>
      </c>
      <c r="B9" s="166" t="s">
        <v>0</v>
      </c>
      <c r="C9" s="166" t="s">
        <v>5</v>
      </c>
      <c r="D9" s="183" t="s">
        <v>73</v>
      </c>
      <c r="E9" s="184" t="s">
        <v>75</v>
      </c>
    </row>
    <row r="10" spans="1:5" ht="60.75">
      <c r="A10" s="185"/>
      <c r="B10" s="14" t="s">
        <v>6</v>
      </c>
      <c r="C10" s="21">
        <f>+C11+C26</f>
        <v>28468945</v>
      </c>
      <c r="D10" s="21">
        <f>+D11+D26</f>
        <v>0</v>
      </c>
      <c r="E10" s="189">
        <f>C10+D10</f>
        <v>28468945</v>
      </c>
    </row>
    <row r="11" spans="1:5" ht="21" thickBot="1">
      <c r="A11" s="186"/>
      <c r="B11" s="187" t="s">
        <v>7</v>
      </c>
      <c r="C11" s="188">
        <f>+C12+C14+C17+C19+C21</f>
        <v>27431220</v>
      </c>
      <c r="D11" s="188">
        <f>+D12+D14+D17+D19+D21</f>
        <v>0</v>
      </c>
      <c r="E11" s="175">
        <f>C11+D11</f>
        <v>27431220</v>
      </c>
    </row>
    <row r="12" spans="1:5" ht="21">
      <c r="A12" s="101" t="s">
        <v>8</v>
      </c>
      <c r="B12" s="102" t="s">
        <v>9</v>
      </c>
      <c r="C12" s="135">
        <f>SUM(C13:C13)</f>
        <v>2750000</v>
      </c>
      <c r="D12" s="135">
        <f>SUM(D13:D13)</f>
        <v>0</v>
      </c>
      <c r="E12" s="141">
        <f>C12+D12</f>
        <v>2750000</v>
      </c>
    </row>
    <row r="13" spans="1:5" ht="102.75" thickBot="1">
      <c r="A13" s="71" t="s">
        <v>64</v>
      </c>
      <c r="B13" s="72" t="s">
        <v>10</v>
      </c>
      <c r="C13" s="136">
        <v>2750000</v>
      </c>
      <c r="D13" s="138"/>
      <c r="E13" s="139">
        <f>C13+D13</f>
        <v>2750000</v>
      </c>
    </row>
    <row r="14" spans="1:5" ht="79.5" thickBot="1">
      <c r="A14" s="64" t="s">
        <v>11</v>
      </c>
      <c r="B14" s="109" t="s">
        <v>12</v>
      </c>
      <c r="C14" s="142">
        <f>SUM(C15:C16)</f>
        <v>2418460</v>
      </c>
      <c r="D14" s="142">
        <f>SUM(D15:D16)</f>
        <v>0</v>
      </c>
      <c r="E14" s="137">
        <f>C14+D14</f>
        <v>2418460</v>
      </c>
    </row>
    <row r="15" spans="1:5" ht="102.75" thickBot="1">
      <c r="A15" s="70" t="s">
        <v>62</v>
      </c>
      <c r="B15" s="9" t="s">
        <v>68</v>
      </c>
      <c r="C15" s="41">
        <v>851860</v>
      </c>
      <c r="D15" s="140"/>
      <c r="E15" s="137">
        <f t="shared" ref="E15:E22" si="0">C15+D15</f>
        <v>851860</v>
      </c>
    </row>
    <row r="16" spans="1:5" ht="102.75" thickBot="1">
      <c r="A16" s="128" t="s">
        <v>63</v>
      </c>
      <c r="B16" s="129" t="s">
        <v>13</v>
      </c>
      <c r="C16" s="143">
        <v>1566600</v>
      </c>
      <c r="D16" s="133"/>
      <c r="E16" s="144">
        <f t="shared" si="0"/>
        <v>1566600</v>
      </c>
    </row>
    <row r="17" spans="1:5" ht="26.25" customHeight="1">
      <c r="A17" s="64" t="s">
        <v>14</v>
      </c>
      <c r="B17" s="65" t="s">
        <v>15</v>
      </c>
      <c r="C17" s="110">
        <f>+C18</f>
        <v>355000</v>
      </c>
      <c r="D17" s="110">
        <f>+D18</f>
        <v>0</v>
      </c>
      <c r="E17" s="149">
        <f t="shared" si="0"/>
        <v>355000</v>
      </c>
    </row>
    <row r="18" spans="1:5" ht="15.75" customHeight="1" thickBot="1">
      <c r="A18" s="71" t="s">
        <v>16</v>
      </c>
      <c r="B18" s="72" t="s">
        <v>15</v>
      </c>
      <c r="C18" s="190">
        <v>355000</v>
      </c>
      <c r="D18" s="191"/>
      <c r="E18" s="150">
        <f t="shared" si="0"/>
        <v>355000</v>
      </c>
    </row>
    <row r="19" spans="1:5" ht="31.5">
      <c r="A19" s="64" t="s">
        <v>17</v>
      </c>
      <c r="B19" s="109" t="s">
        <v>18</v>
      </c>
      <c r="C19" s="110">
        <f>+C20</f>
        <v>1657760</v>
      </c>
      <c r="D19" s="145">
        <f>+D20</f>
        <v>0</v>
      </c>
      <c r="E19" s="149">
        <f t="shared" si="0"/>
        <v>1657760</v>
      </c>
    </row>
    <row r="20" spans="1:5" ht="64.5" thickBot="1">
      <c r="A20" s="71" t="s">
        <v>65</v>
      </c>
      <c r="B20" s="72" t="s">
        <v>19</v>
      </c>
      <c r="C20" s="106">
        <v>1657760</v>
      </c>
      <c r="D20" s="147"/>
      <c r="E20" s="148">
        <f t="shared" si="0"/>
        <v>1657760</v>
      </c>
    </row>
    <row r="21" spans="1:5" ht="25.5">
      <c r="A21" s="119" t="s">
        <v>20</v>
      </c>
      <c r="B21" s="109" t="s">
        <v>21</v>
      </c>
      <c r="C21" s="82">
        <f>+C22+C24</f>
        <v>20250000</v>
      </c>
      <c r="D21" s="82">
        <f>+D22+D24</f>
        <v>0</v>
      </c>
      <c r="E21" s="141">
        <f t="shared" si="0"/>
        <v>20250000</v>
      </c>
    </row>
    <row r="22" spans="1:5" ht="25.5">
      <c r="A22" s="70" t="s">
        <v>22</v>
      </c>
      <c r="B22" s="9" t="s">
        <v>23</v>
      </c>
      <c r="C22" s="17">
        <f>+C23</f>
        <v>13300000</v>
      </c>
      <c r="D22" s="17">
        <f>+D23</f>
        <v>0</v>
      </c>
      <c r="E22" s="152">
        <f t="shared" si="0"/>
        <v>13300000</v>
      </c>
    </row>
    <row r="23" spans="1:5" ht="51">
      <c r="A23" s="70" t="s">
        <v>66</v>
      </c>
      <c r="B23" s="9" t="s">
        <v>24</v>
      </c>
      <c r="C23" s="18">
        <v>13300000</v>
      </c>
      <c r="D23" s="154">
        <v>0</v>
      </c>
      <c r="E23" s="151">
        <f>D23+C23</f>
        <v>13300000</v>
      </c>
    </row>
    <row r="24" spans="1:5" ht="25.5">
      <c r="A24" s="70" t="s">
        <v>25</v>
      </c>
      <c r="B24" s="9" t="s">
        <v>26</v>
      </c>
      <c r="C24" s="17">
        <f>+C25</f>
        <v>6950000</v>
      </c>
      <c r="D24" s="153">
        <f>+D25</f>
        <v>0</v>
      </c>
      <c r="E24" s="152">
        <f t="shared" ref="E24:E43" si="1">C24+D24</f>
        <v>6950000</v>
      </c>
    </row>
    <row r="25" spans="1:5" ht="51.75" thickBot="1">
      <c r="A25" s="71" t="s">
        <v>67</v>
      </c>
      <c r="B25" s="72" t="s">
        <v>27</v>
      </c>
      <c r="C25" s="122">
        <v>6950000</v>
      </c>
      <c r="D25" s="146">
        <v>0</v>
      </c>
      <c r="E25" s="148">
        <f t="shared" si="1"/>
        <v>6950000</v>
      </c>
    </row>
    <row r="26" spans="1:5" ht="20.25">
      <c r="A26" s="157"/>
      <c r="B26" s="158" t="s">
        <v>28</v>
      </c>
      <c r="C26" s="110">
        <f>+C27</f>
        <v>1037725</v>
      </c>
      <c r="D26" s="110">
        <f>+D27</f>
        <v>0</v>
      </c>
      <c r="E26" s="149">
        <f t="shared" si="1"/>
        <v>1037725</v>
      </c>
    </row>
    <row r="27" spans="1:5" ht="63.75">
      <c r="A27" s="159" t="s">
        <v>29</v>
      </c>
      <c r="B27" s="2" t="s">
        <v>30</v>
      </c>
      <c r="C27" s="6">
        <f>SUM(C28:C29)</f>
        <v>1037725</v>
      </c>
      <c r="D27" s="161">
        <f>SUM(D28:D29)</f>
        <v>0</v>
      </c>
      <c r="E27" s="163">
        <f t="shared" si="1"/>
        <v>1037725</v>
      </c>
    </row>
    <row r="28" spans="1:5" ht="102">
      <c r="A28" s="160" t="s">
        <v>31</v>
      </c>
      <c r="B28" s="19" t="s">
        <v>32</v>
      </c>
      <c r="C28" s="20">
        <v>144495</v>
      </c>
      <c r="D28" s="154">
        <v>0</v>
      </c>
      <c r="E28" s="162">
        <f t="shared" si="1"/>
        <v>144495</v>
      </c>
    </row>
    <row r="29" spans="1:5" ht="115.5" thickBot="1">
      <c r="A29" s="71" t="s">
        <v>33</v>
      </c>
      <c r="B29" s="72" t="s">
        <v>34</v>
      </c>
      <c r="C29" s="127">
        <v>893230</v>
      </c>
      <c r="D29" s="146">
        <v>0</v>
      </c>
      <c r="E29" s="164">
        <f t="shared" si="1"/>
        <v>893230</v>
      </c>
    </row>
    <row r="30" spans="1:5" ht="26.25" thickBot="1">
      <c r="A30" s="176" t="s">
        <v>35</v>
      </c>
      <c r="B30" s="177" t="s">
        <v>36</v>
      </c>
      <c r="C30" s="178">
        <f>+C31</f>
        <v>18086920</v>
      </c>
      <c r="D30" s="178">
        <f>+D31</f>
        <v>2887746.36</v>
      </c>
      <c r="E30" s="220">
        <f t="shared" si="1"/>
        <v>20974666.359999999</v>
      </c>
    </row>
    <row r="31" spans="1:5" ht="63.75">
      <c r="A31" s="165" t="s">
        <v>37</v>
      </c>
      <c r="B31" s="166" t="s">
        <v>38</v>
      </c>
      <c r="C31" s="167">
        <f>+C32+C33+C38+C41</f>
        <v>18086920</v>
      </c>
      <c r="D31" s="167">
        <f>+D32+D33+D38+D41</f>
        <v>2887746.36</v>
      </c>
      <c r="E31" s="171">
        <f t="shared" si="1"/>
        <v>20974666.359999999</v>
      </c>
    </row>
    <row r="32" spans="1:5" ht="51.75" customHeight="1" thickBot="1">
      <c r="A32" s="172" t="s">
        <v>39</v>
      </c>
      <c r="B32" s="173" t="s">
        <v>40</v>
      </c>
      <c r="C32" s="174">
        <f>17461800</f>
        <v>17461800</v>
      </c>
      <c r="D32" s="134"/>
      <c r="E32" s="210">
        <f t="shared" si="1"/>
        <v>17461800</v>
      </c>
    </row>
    <row r="33" spans="1:5" ht="38.25">
      <c r="A33" s="165" t="s">
        <v>41</v>
      </c>
      <c r="B33" s="166" t="s">
        <v>42</v>
      </c>
      <c r="C33" s="204">
        <f>SUM(C34:C37)</f>
        <v>621600</v>
      </c>
      <c r="D33" s="204">
        <f>SUM(D34:D37)</f>
        <v>2590346.36</v>
      </c>
      <c r="E33" s="224">
        <f t="shared" si="1"/>
        <v>3211946.36</v>
      </c>
    </row>
    <row r="34" spans="1:5" s="29" customFormat="1" ht="48.75" customHeight="1">
      <c r="A34" s="68" t="s">
        <v>43</v>
      </c>
      <c r="B34" s="27" t="s">
        <v>44</v>
      </c>
      <c r="C34" s="28">
        <v>0</v>
      </c>
      <c r="D34" s="59"/>
      <c r="E34" s="170">
        <f t="shared" si="1"/>
        <v>0</v>
      </c>
    </row>
    <row r="35" spans="1:5" s="29" customFormat="1" ht="60" customHeight="1">
      <c r="A35" s="68" t="s">
        <v>82</v>
      </c>
      <c r="B35" s="27" t="s">
        <v>83</v>
      </c>
      <c r="C35" s="55">
        <v>0</v>
      </c>
      <c r="D35" s="28">
        <v>2590346.36</v>
      </c>
      <c r="E35" s="125">
        <f t="shared" si="1"/>
        <v>2590346.36</v>
      </c>
    </row>
    <row r="36" spans="1:5" ht="25.5">
      <c r="A36" s="70" t="s">
        <v>45</v>
      </c>
      <c r="B36" s="9" t="s">
        <v>46</v>
      </c>
      <c r="C36" s="5">
        <f>621600</f>
        <v>621600</v>
      </c>
      <c r="D36" s="56"/>
      <c r="E36" s="170">
        <f t="shared" si="1"/>
        <v>621600</v>
      </c>
    </row>
    <row r="37" spans="1:5" ht="57.75" customHeight="1" thickBot="1">
      <c r="A37" s="71" t="s">
        <v>47</v>
      </c>
      <c r="B37" s="72" t="s">
        <v>48</v>
      </c>
      <c r="C37" s="113">
        <v>0</v>
      </c>
      <c r="D37" s="211"/>
      <c r="E37" s="212">
        <f t="shared" si="1"/>
        <v>0</v>
      </c>
    </row>
    <row r="38" spans="1:5" ht="46.5" customHeight="1">
      <c r="A38" s="165" t="s">
        <v>49</v>
      </c>
      <c r="B38" s="166" t="s">
        <v>50</v>
      </c>
      <c r="C38" s="167">
        <f>SUM(C39:C40)</f>
        <v>3520</v>
      </c>
      <c r="D38" s="167">
        <f>SUM(D39:D40)</f>
        <v>297400</v>
      </c>
      <c r="E38" s="169">
        <f t="shared" si="1"/>
        <v>300920</v>
      </c>
    </row>
    <row r="39" spans="1:5" ht="54" customHeight="1">
      <c r="A39" s="70" t="s">
        <v>51</v>
      </c>
      <c r="B39" s="9" t="s">
        <v>52</v>
      </c>
      <c r="C39" s="54">
        <v>3520</v>
      </c>
      <c r="D39" s="225">
        <v>0</v>
      </c>
      <c r="E39" s="226">
        <f t="shared" si="1"/>
        <v>3520</v>
      </c>
    </row>
    <row r="40" spans="1:5" ht="50.25" customHeight="1" thickBot="1">
      <c r="A40" s="71" t="s">
        <v>53</v>
      </c>
      <c r="B40" s="72" t="s">
        <v>54</v>
      </c>
      <c r="C40" s="85">
        <v>0</v>
      </c>
      <c r="D40" s="227">
        <v>297400</v>
      </c>
      <c r="E40" s="108">
        <f t="shared" si="1"/>
        <v>297400</v>
      </c>
    </row>
    <row r="41" spans="1:5" ht="23.25" customHeight="1">
      <c r="A41" s="165" t="s">
        <v>55</v>
      </c>
      <c r="B41" s="166" t="s">
        <v>1</v>
      </c>
      <c r="C41" s="181">
        <f>C42</f>
        <v>0</v>
      </c>
      <c r="D41" s="181">
        <f>D42</f>
        <v>0</v>
      </c>
      <c r="E41" s="168">
        <f t="shared" si="1"/>
        <v>0</v>
      </c>
    </row>
    <row r="42" spans="1:5" ht="39" thickBot="1">
      <c r="A42" s="71" t="s">
        <v>56</v>
      </c>
      <c r="B42" s="72" t="s">
        <v>57</v>
      </c>
      <c r="C42" s="113">
        <v>0</v>
      </c>
      <c r="D42" s="134"/>
      <c r="E42" s="175">
        <f t="shared" si="1"/>
        <v>0</v>
      </c>
    </row>
    <row r="43" spans="1:5" ht="18.75">
      <c r="A43" s="86"/>
      <c r="B43" s="87" t="s">
        <v>58</v>
      </c>
      <c r="C43" s="130">
        <f>+C30+C10</f>
        <v>46555865</v>
      </c>
      <c r="D43" s="130">
        <f>+D30+D10</f>
        <v>2887746.36</v>
      </c>
      <c r="E43" s="192">
        <f t="shared" si="1"/>
        <v>49443611.359999999</v>
      </c>
    </row>
    <row r="44" spans="1:5" ht="14.25" customHeight="1"/>
  </sheetData>
  <mergeCells count="5">
    <mergeCell ref="A6:E8"/>
    <mergeCell ref="B1:E1"/>
    <mergeCell ref="B2:E2"/>
    <mergeCell ref="C3:E3"/>
    <mergeCell ref="C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2 на 2021 </vt:lpstr>
      <vt:lpstr>приложение 2 с КЦ</vt:lpstr>
      <vt:lpstr>ПРИЛОЖЕНИЕ 2 на 2022</vt:lpstr>
      <vt:lpstr>ПРИЛОЖЕНИЕ 2 на 2022 год</vt:lpstr>
      <vt:lpstr>ПРИЛОЖЕНИЕ 2 на 2023 год</vt:lpstr>
      <vt:lpstr>ПРИЛОЖЕНИЕ 2 на 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AlenaNill</cp:lastModifiedBy>
  <cp:lastPrinted>2021-06-17T07:13:05Z</cp:lastPrinted>
  <dcterms:created xsi:type="dcterms:W3CDTF">1996-10-08T23:32:33Z</dcterms:created>
  <dcterms:modified xsi:type="dcterms:W3CDTF">2021-06-17T08:21:50Z</dcterms:modified>
</cp:coreProperties>
</file>