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я на 25.11.2021\Бухгалтерия\для СД отчет об исп.бюджета за 3 кв.2021\"/>
    </mc:Choice>
  </mc:AlternateContent>
  <xr:revisionPtr revIDLastSave="0" documentId="13_ncr:1_{1D2AB2D4-45BC-45AA-8C70-B390A8EE2A3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12" l="1"/>
  <c r="G101" i="12"/>
  <c r="F83" i="12"/>
  <c r="H89" i="12"/>
  <c r="H48" i="12" l="1"/>
  <c r="H36" i="12"/>
  <c r="H35" i="12"/>
  <c r="H23" i="12"/>
  <c r="H22" i="12"/>
  <c r="G113" i="12"/>
  <c r="F113" i="12"/>
  <c r="H121" i="12"/>
  <c r="G74" i="12"/>
  <c r="F62" i="12"/>
  <c r="H66" i="12"/>
  <c r="H64" i="12"/>
  <c r="G46" i="12"/>
  <c r="F46" i="12"/>
  <c r="H47" i="12"/>
  <c r="F43" i="12"/>
  <c r="F42" i="12" s="1"/>
  <c r="H29" i="12"/>
  <c r="F17" i="12"/>
  <c r="F130" i="12"/>
  <c r="G122" i="12"/>
  <c r="F122" i="12"/>
  <c r="H127" i="12"/>
  <c r="H115" i="12"/>
  <c r="H96" i="12"/>
  <c r="H91" i="12"/>
  <c r="H90" i="12"/>
  <c r="H86" i="12"/>
  <c r="F74" i="12"/>
  <c r="H79" i="12"/>
  <c r="F80" i="12"/>
  <c r="G80" i="12"/>
  <c r="G69" i="12"/>
  <c r="F69" i="12"/>
  <c r="H72" i="12"/>
  <c r="G105" i="12"/>
  <c r="F105" i="12"/>
  <c r="H107" i="12"/>
  <c r="F99" i="12"/>
  <c r="G62" i="12"/>
  <c r="G38" i="12"/>
  <c r="F38" i="12"/>
  <c r="G130" i="12"/>
  <c r="F73" i="12" l="1"/>
  <c r="H80" i="12"/>
  <c r="G83" i="12"/>
  <c r="H83" i="12" s="1"/>
  <c r="H87" i="12"/>
  <c r="H76" i="12"/>
  <c r="H68" i="12"/>
  <c r="H62" i="12" l="1"/>
  <c r="F61" i="12"/>
  <c r="G17" i="12"/>
  <c r="G112" i="12" l="1"/>
  <c r="G58" i="12" l="1"/>
  <c r="F58" i="12"/>
  <c r="F56" i="12"/>
  <c r="F55" i="12" l="1"/>
  <c r="H94" i="12"/>
  <c r="H85" i="12"/>
  <c r="G133" i="12" l="1"/>
  <c r="H134" i="12"/>
  <c r="H117" i="12"/>
  <c r="H118" i="12"/>
  <c r="H119" i="12"/>
  <c r="H120" i="12"/>
  <c r="H124" i="12"/>
  <c r="H106" i="12"/>
  <c r="G99" i="12"/>
  <c r="G98" i="12" s="1"/>
  <c r="H100" i="12"/>
  <c r="H97" i="12"/>
  <c r="H93" i="12"/>
  <c r="H81" i="12"/>
  <c r="H82" i="12"/>
  <c r="H75" i="12"/>
  <c r="H78" i="12"/>
  <c r="H77" i="12"/>
  <c r="G61" i="12"/>
  <c r="H71" i="12"/>
  <c r="H70" i="12"/>
  <c r="H67" i="12"/>
  <c r="H65" i="12"/>
  <c r="H63" i="12"/>
  <c r="H60" i="12"/>
  <c r="G56" i="12"/>
  <c r="G55" i="12" s="1"/>
  <c r="H55" i="12" s="1"/>
  <c r="H59" i="12"/>
  <c r="H57" i="12"/>
  <c r="G52" i="12"/>
  <c r="G51" i="12" s="1"/>
  <c r="G50" i="12" s="1"/>
  <c r="H54" i="12"/>
  <c r="H53" i="12"/>
  <c r="G45" i="12"/>
  <c r="H49" i="12"/>
  <c r="G43" i="12"/>
  <c r="G42" i="12" s="1"/>
  <c r="H43" i="12"/>
  <c r="H40" i="12"/>
  <c r="H41" i="12"/>
  <c r="H39" i="12"/>
  <c r="H37" i="12"/>
  <c r="H34" i="12"/>
  <c r="H33" i="12"/>
  <c r="H32" i="12"/>
  <c r="H31" i="12"/>
  <c r="H30" i="12"/>
  <c r="H28" i="12"/>
  <c r="H26" i="12"/>
  <c r="H25" i="12"/>
  <c r="H24" i="12"/>
  <c r="H21" i="12"/>
  <c r="H20" i="12"/>
  <c r="H19" i="12"/>
  <c r="H18" i="12"/>
  <c r="H16" i="12"/>
  <c r="H15" i="12" s="1"/>
  <c r="G15" i="12"/>
  <c r="G14" i="12" l="1"/>
  <c r="G73" i="12"/>
  <c r="G104" i="12"/>
  <c r="G103" i="12" s="1"/>
  <c r="G129" i="12"/>
  <c r="G111" i="12" s="1"/>
  <c r="G110" i="12" s="1"/>
  <c r="F133" i="12"/>
  <c r="H133" i="12" s="1"/>
  <c r="G13" i="12" l="1"/>
  <c r="F52" i="12"/>
  <c r="H52" i="12" s="1"/>
  <c r="H51" i="12" s="1"/>
  <c r="H50" i="12" s="1"/>
  <c r="H38" i="12"/>
  <c r="H126" i="12"/>
  <c r="H116" i="12"/>
  <c r="H132" i="12"/>
  <c r="H131" i="12"/>
  <c r="H125" i="12"/>
  <c r="H128" i="12"/>
  <c r="H102" i="12"/>
  <c r="H101" i="12"/>
  <c r="H88" i="12"/>
  <c r="H84" i="12"/>
  <c r="G108" i="12" l="1"/>
  <c r="G12" i="12"/>
  <c r="H123" i="12"/>
  <c r="H92" i="12"/>
  <c r="H114" i="12"/>
  <c r="H74" i="12"/>
  <c r="F112" i="12" l="1"/>
  <c r="H122" i="12"/>
  <c r="H73" i="12"/>
  <c r="H113" i="12"/>
  <c r="F129" i="12"/>
  <c r="H130" i="12"/>
  <c r="H129" i="12" s="1"/>
  <c r="F51" i="12"/>
  <c r="F111" i="12" l="1"/>
  <c r="F110" i="12" s="1"/>
  <c r="H112" i="12"/>
  <c r="H111" i="12" l="1"/>
  <c r="H17" i="12"/>
  <c r="H27" i="12"/>
  <c r="H46" i="12"/>
  <c r="H45" i="12" s="1"/>
  <c r="H110" i="12" l="1"/>
  <c r="H105" i="12"/>
  <c r="H104" i="12" s="1"/>
  <c r="H103" i="12" s="1"/>
  <c r="H99" i="12" l="1"/>
  <c r="H98" i="12" s="1"/>
  <c r="H61" i="12" l="1"/>
  <c r="H69" i="12"/>
  <c r="F45" i="12"/>
  <c r="H58" i="12" l="1"/>
  <c r="F50" i="12" l="1"/>
  <c r="F15" i="12" l="1"/>
  <c r="F14" i="12" s="1"/>
  <c r="H14" i="12" l="1"/>
  <c r="F98" i="12"/>
  <c r="F104" i="12" l="1"/>
  <c r="F103" i="12" s="1"/>
  <c r="H56" i="12" l="1"/>
  <c r="F13" i="12" l="1"/>
  <c r="F108" i="12" l="1"/>
  <c r="H108" i="12" s="1"/>
  <c r="H13" i="12"/>
  <c r="F12" i="12"/>
  <c r="H12" i="12" s="1"/>
</calcChain>
</file>

<file path=xl/sharedStrings.xml><?xml version="1.0" encoding="utf-8"?>
<sst xmlns="http://schemas.openxmlformats.org/spreadsheetml/2006/main" count="604" uniqueCount="191">
  <si>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</si>
  <si>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</si>
  <si>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</si>
  <si>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</si>
  <si>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</si>
  <si>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</si>
  <si>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</si>
  <si>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</si>
  <si>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</si>
  <si>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</si>
  <si>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</si>
  <si>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</si>
  <si>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</si>
  <si>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</si>
  <si>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</si>
  <si>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</si>
  <si>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</si>
  <si>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</si>
  <si>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</si>
  <si>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</si>
  <si>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</si>
  <si>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</si>
  <si>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</si>
  <si>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</si>
  <si>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</si>
  <si>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</si>
  <si>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</si>
  <si>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</si>
  <si>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</si>
  <si>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</si>
  <si>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</si>
  <si>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</si>
  <si>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</si>
  <si>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</si>
  <si>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</si>
  <si>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</si>
  <si>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</si>
  <si>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</si>
  <si>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</si>
  <si>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</si>
  <si>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</si>
  <si>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</si>
  <si>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</si>
  <si>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</si>
  <si>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</si>
  <si>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</si>
  <si>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</si>
  <si>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</si>
  <si>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</si>
  <si>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</si>
  <si>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</si>
  <si>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</si>
  <si>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</si>
  <si>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</si>
  <si>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</si>
  <si>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</si>
  <si>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</si>
  <si>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</si>
  <si>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</si>
  <si>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</si>
  <si>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</si>
  <si>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</si>
  <si>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</si>
  <si>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</si>
  <si>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</si>
  <si>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</si>
  <si>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</si>
  <si>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</si>
  <si>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</si>
  <si>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</si>
  <si>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</si>
  <si>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</si>
  <si>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</si>
  <si>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</si>
  <si>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</si>
  <si>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</si>
  <si>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</si>
  <si>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</si>
  <si>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</si>
  <si>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</si>
  <si>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</si>
  <si>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</si>
  <si>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</si>
  <si>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</si>
  <si>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</si>
  <si>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</si>
  <si>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</si>
  <si>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</si>
  <si>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</si>
  <si>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</si>
  <si>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</si>
  <si>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</si>
  <si>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</si>
  <si>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</si>
  <si>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</si>
  <si>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</si>
  <si>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</si>
  <si>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</si>
  <si>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</si>
  <si>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</si>
  <si>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</si>
  <si>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</si>
  <si>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</si>
  <si>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</si>
  <si>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</si>
  <si>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</si>
  <si>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</si>
  <si>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</si>
  <si>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</si>
  <si>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</si>
  <si>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</si>
  <si>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</si>
  <si>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</si>
  <si>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</si>
  <si>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</si>
  <si>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</si>
  <si>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</si>
  <si>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</si>
  <si>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</si>
  <si>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</si>
  <si>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</si>
  <si>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</si>
  <si>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</si>
  <si>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</si>
  <si>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</si>
  <si>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</si>
  <si>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</si>
  <si>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</si>
  <si>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</si>
  <si>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</si>
  <si>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</si>
  <si>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</si>
  <si>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</si>
  <si>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</si>
  <si>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</si>
  <si>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</si>
  <si>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</si>
  <si>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7Ц30015200</t>
  </si>
  <si>
    <t>7Ц30016400</t>
  </si>
  <si>
    <t>7Ц30015380</t>
  </si>
  <si>
    <t>7Ц30015400</t>
  </si>
  <si>
    <t>7Ц30015420</t>
  </si>
  <si>
    <t>7Ц300S4660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</si>
  <si>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</si>
  <si>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</si>
  <si>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</si>
  <si>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</si>
  <si>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</si>
  <si>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</si>
  <si>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</si>
  <si>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</si>
  <si>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</si>
  <si>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</si>
  <si>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</si>
  <si>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</si>
  <si>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</si>
  <si>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</si>
  <si>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Ассигнования 2021 год</t>
  </si>
  <si>
    <t>852</t>
  </si>
  <si>
    <t>7Ц100S4850</t>
  </si>
  <si>
    <t>7Ц10015510</t>
  </si>
  <si>
    <t>7Ц00S4860</t>
  </si>
  <si>
    <t>247</t>
  </si>
  <si>
    <t>7Ц300L5760</t>
  </si>
  <si>
    <t>7Ц300S4310</t>
  </si>
  <si>
    <t>7Ц300S4790</t>
  </si>
  <si>
    <t>7Ц300S5670</t>
  </si>
  <si>
    <t xml:space="preserve">Уплата пени и штрафа </t>
  </si>
  <si>
    <t>6290015040</t>
  </si>
  <si>
    <t>831</t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</si>
  <si>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</t>
  </si>
  <si>
    <t>7Ц300S4200</t>
  </si>
  <si>
    <t>Уплата пени и штрафа</t>
  </si>
  <si>
    <t xml:space="preserve">Ведомственная структура расходов бюджета Пудомягского сельского поселения за  3 квартал 2021 года                                           </t>
  </si>
  <si>
    <t>6170055490</t>
  </si>
  <si>
    <t>6180055490</t>
  </si>
  <si>
    <t>0310</t>
  </si>
  <si>
    <t>7Ц300S4960</t>
  </si>
  <si>
    <t>Исполнение за 3 квартал 2021 год</t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</si>
  <si>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11"/>
        <rFont val="Arial"/>
        <family val="2"/>
        <charset val="204"/>
      </rPr>
      <t>(КЦ 54)</t>
    </r>
  </si>
  <si>
    <r>
      <t xml:space="preserve">Строительство и содержание автомобильных дорог и инженерных сооружений на них. </t>
    </r>
    <r>
      <rPr>
        <b/>
        <sz val="11"/>
        <rFont val="Arial"/>
        <family val="2"/>
        <charset val="204"/>
      </rPr>
      <t>(в рамках мероприятий 147-ОЗ)</t>
    </r>
  </si>
  <si>
    <r>
      <t xml:space="preserve">Ликвидация аварийного жилищного фонда на территории Пудомягского сельского поселения </t>
    </r>
    <r>
      <rPr>
        <b/>
        <sz val="11"/>
        <rFont val="Arial"/>
        <family val="2"/>
        <charset val="204"/>
      </rPr>
      <t xml:space="preserve"> (КЦ 2044)</t>
    </r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</si>
  <si>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11"/>
        <rFont val="Arial"/>
        <family val="2"/>
        <charset val="204"/>
      </rPr>
      <t>КЦ 32</t>
    </r>
  </si>
  <si>
    <r>
      <t xml:space="preserve">Мероприятия по устройству детских площадок с установкой игрового оборудования </t>
    </r>
    <r>
      <rPr>
        <b/>
        <sz val="11"/>
        <rFont val="Arial"/>
        <family val="2"/>
        <charset val="204"/>
      </rPr>
      <t>(КЦ 21-55760-00000-02000)</t>
    </r>
  </si>
  <si>
    <r>
      <t xml:space="preserve">Реализация мероприятий по борьбе с борщевиком Сосновского </t>
    </r>
    <r>
      <rPr>
        <b/>
        <sz val="11"/>
        <rFont val="Arial"/>
        <family val="2"/>
        <charset val="204"/>
      </rPr>
      <t>(КЦ 1055)</t>
    </r>
  </si>
  <si>
    <r>
      <t xml:space="preserve">Мероприятия по реализации областного закона от 15 января 2018 года №3-оз </t>
    </r>
    <r>
      <rPr>
        <b/>
        <sz val="11"/>
        <rFont val="Arial"/>
        <family val="2"/>
        <charset val="204"/>
      </rPr>
      <t>(КЦ 1077)</t>
    </r>
  </si>
  <si>
    <r>
      <t xml:space="preserve">Мероприятия по созданию мест (площадок) накопления ТКО </t>
    </r>
    <r>
      <rPr>
        <b/>
        <sz val="11"/>
        <rFont val="Arial"/>
        <family val="2"/>
        <charset val="204"/>
      </rPr>
      <t>(КЦ 1084)</t>
    </r>
  </si>
  <si>
    <r>
      <t xml:space="preserve">Прочие мероприятия по благоустройству территории поселения </t>
    </r>
    <r>
      <rPr>
        <b/>
        <sz val="11"/>
        <rFont val="Arial"/>
        <family val="2"/>
        <charset val="204"/>
      </rPr>
      <t>(КЦ 1089)</t>
    </r>
  </si>
  <si>
    <r>
      <t xml:space="preserve">Прочие мероприятия по благоустройству территории поселения </t>
    </r>
    <r>
      <rPr>
        <b/>
        <sz val="11"/>
        <rFont val="Arial"/>
        <family val="2"/>
        <charset val="204"/>
      </rPr>
      <t>(КЦ1099)</t>
    </r>
  </si>
  <si>
    <r>
      <t xml:space="preserve">Прочие мероприятия по благоустройству территории поселения </t>
    </r>
    <r>
      <rPr>
        <b/>
        <sz val="11"/>
        <rFont val="Arial"/>
        <family val="2"/>
        <charset val="204"/>
      </rPr>
      <t>(КЦ1093)</t>
    </r>
  </si>
  <si>
    <t>Прилоржение 4                                    к решению Совета депутатов Пудомягского сельского поселения от 25.11.2021 г. №130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</si>
</sst>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4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0" fillId="0" borderId="0" xfId="0" applyNumberFormat="1"/>
    <xf numFmtId="0" fontId="2" fillId="0" borderId="0" xfId="0" applyFont="1"/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/>
    <xf numFmtId="49" fontId="11" fillId="3" borderId="3" xfId="0" applyNumberFormat="1" applyFont="1" applyFill="1" applyBorder="1" applyAlignment="1">
      <alignment horizontal="left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4" fontId="11" fillId="3" borderId="3" xfId="0" applyNumberFormat="1" applyFont="1" applyFill="1" applyBorder="1" applyAlignment="1">
      <alignment horizontal="right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right" vertical="top" wrapText="1"/>
    </xf>
    <xf numFmtId="4" fontId="11" fillId="0" borderId="9" xfId="0" applyNumberFormat="1" applyFont="1" applyFill="1" applyBorder="1" applyAlignment="1">
      <alignment horizontal="right" vertical="top" wrapText="1"/>
    </xf>
    <xf numFmtId="49" fontId="12" fillId="0" borderId="10" xfId="0" applyNumberFormat="1" applyFont="1" applyFill="1" applyBorder="1" applyAlignment="1">
      <alignment horizontal="left" vertical="top" wrapText="1"/>
    </xf>
    <xf numFmtId="49" fontId="12" fillId="0" borderId="11" xfId="0" applyNumberFormat="1" applyFont="1" applyFill="1" applyBorder="1" applyAlignment="1">
      <alignment horizontal="center" vertical="top" wrapText="1"/>
    </xf>
    <xf numFmtId="4" fontId="12" fillId="0" borderId="11" xfId="0" applyNumberFormat="1" applyFont="1" applyFill="1" applyBorder="1" applyAlignment="1">
      <alignment horizontal="right" vertical="top" wrapText="1"/>
    </xf>
    <xf numFmtId="4" fontId="12" fillId="0" borderId="12" xfId="0" applyNumberFormat="1" applyFont="1" applyFill="1" applyBorder="1" applyAlignment="1">
      <alignment horizontal="right" vertical="top" wrapText="1"/>
    </xf>
    <xf numFmtId="49" fontId="11" fillId="3" borderId="7" xfId="0" applyNumberFormat="1" applyFont="1" applyFill="1" applyBorder="1" applyAlignment="1">
      <alignment horizontal="left" vertical="top" wrapText="1"/>
    </xf>
    <xf numFmtId="49" fontId="11" fillId="3" borderId="8" xfId="0" applyNumberFormat="1" applyFont="1" applyFill="1" applyBorder="1" applyAlignment="1">
      <alignment horizontal="center" vertical="top" wrapText="1"/>
    </xf>
    <xf numFmtId="4" fontId="11" fillId="3" borderId="8" xfId="0" applyNumberFormat="1" applyFont="1" applyFill="1" applyBorder="1" applyAlignment="1">
      <alignment horizontal="right" vertical="top" wrapText="1"/>
    </xf>
    <xf numFmtId="4" fontId="11" fillId="3" borderId="9" xfId="0" applyNumberFormat="1" applyFont="1" applyFill="1" applyBorder="1" applyAlignment="1">
      <alignment horizontal="right" vertical="top" wrapText="1"/>
    </xf>
    <xf numFmtId="49" fontId="12" fillId="0" borderId="13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12" fillId="0" borderId="14" xfId="0" applyNumberFormat="1" applyFont="1" applyFill="1" applyBorder="1" applyAlignment="1">
      <alignment horizontal="right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12" fillId="2" borderId="15" xfId="0" applyNumberFormat="1" applyFont="1" applyFill="1" applyBorder="1" applyAlignment="1">
      <alignment horizontal="right" vertical="top" wrapText="1"/>
    </xf>
    <xf numFmtId="4" fontId="12" fillId="0" borderId="2" xfId="0" applyNumberFormat="1" applyFont="1" applyFill="1" applyBorder="1" applyAlignment="1">
      <alignment horizontal="right" vertical="top" wrapText="1"/>
    </xf>
    <xf numFmtId="4" fontId="12" fillId="0" borderId="1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right" vertical="top" wrapText="1"/>
    </xf>
    <xf numFmtId="4" fontId="12" fillId="2" borderId="16" xfId="0" applyNumberFormat="1" applyFont="1" applyFill="1" applyBorder="1" applyAlignment="1">
      <alignment horizontal="right" vertical="top" wrapText="1"/>
    </xf>
    <xf numFmtId="49" fontId="12" fillId="0" borderId="17" xfId="0" applyNumberFormat="1" applyFont="1" applyFill="1" applyBorder="1" applyAlignment="1">
      <alignment horizontal="left" vertical="top" wrapText="1"/>
    </xf>
    <xf numFmtId="49" fontId="12" fillId="0" borderId="18" xfId="0" applyNumberFormat="1" applyFont="1" applyFill="1" applyBorder="1" applyAlignment="1">
      <alignment horizontal="left" vertical="top" wrapText="1"/>
    </xf>
    <xf numFmtId="49" fontId="11" fillId="0" borderId="13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" fontId="11" fillId="0" borderId="14" xfId="0" applyNumberFormat="1" applyFont="1" applyFill="1" applyBorder="1" applyAlignment="1">
      <alignment horizontal="right" vertical="top" wrapText="1"/>
    </xf>
    <xf numFmtId="49" fontId="11" fillId="3" borderId="13" xfId="0" applyNumberFormat="1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right" vertical="top" wrapText="1"/>
    </xf>
    <xf numFmtId="4" fontId="11" fillId="3" borderId="14" xfId="0" applyNumberFormat="1" applyFont="1" applyFill="1" applyBorder="1" applyAlignment="1">
      <alignment horizontal="right" vertical="top" wrapText="1"/>
    </xf>
    <xf numFmtId="49" fontId="12" fillId="2" borderId="28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" fontId="12" fillId="2" borderId="14" xfId="0" applyNumberFormat="1" applyFont="1" applyFill="1" applyBorder="1" applyAlignment="1">
      <alignment horizontal="right" vertical="top" wrapText="1"/>
    </xf>
    <xf numFmtId="49" fontId="12" fillId="0" borderId="19" xfId="0" applyNumberFormat="1" applyFont="1" applyFill="1" applyBorder="1" applyAlignment="1">
      <alignment horizontal="center" vertical="top" wrapText="1"/>
    </xf>
    <xf numFmtId="4" fontId="12" fillId="0" borderId="19" xfId="0" applyNumberFormat="1" applyFont="1" applyFill="1" applyBorder="1" applyAlignment="1">
      <alignment horizontal="right" vertical="top" wrapText="1"/>
    </xf>
    <xf numFmtId="4" fontId="12" fillId="0" borderId="20" xfId="0" applyNumberFormat="1" applyFont="1" applyFill="1" applyBorder="1" applyAlignment="1">
      <alignment horizontal="right" vertical="top" wrapText="1"/>
    </xf>
    <xf numFmtId="49" fontId="12" fillId="3" borderId="13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" fontId="12" fillId="3" borderId="2" xfId="0" applyNumberFormat="1" applyFont="1" applyFill="1" applyBorder="1" applyAlignment="1">
      <alignment horizontal="right" vertical="top" wrapText="1"/>
    </xf>
    <xf numFmtId="4" fontId="12" fillId="3" borderId="16" xfId="0" applyNumberFormat="1" applyFont="1" applyFill="1" applyBorder="1" applyAlignment="1">
      <alignment horizontal="right" vertical="top" wrapText="1"/>
    </xf>
    <xf numFmtId="49" fontId="12" fillId="2" borderId="13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12" fillId="0" borderId="3" xfId="0" applyNumberFormat="1" applyFont="1" applyFill="1" applyBorder="1" applyAlignment="1">
      <alignment horizontal="right" vertical="top" wrapText="1"/>
    </xf>
    <xf numFmtId="4" fontId="12" fillId="0" borderId="15" xfId="0" applyNumberFormat="1" applyFont="1" applyFill="1" applyBorder="1" applyAlignment="1">
      <alignment horizontal="right" vertical="top" wrapText="1"/>
    </xf>
    <xf numFmtId="49" fontId="12" fillId="0" borderId="13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15" xfId="0" applyNumberFormat="1" applyFont="1" applyFill="1" applyBorder="1" applyAlignment="1">
      <alignment horizontal="right" vertical="center" wrapText="1"/>
    </xf>
    <xf numFmtId="49" fontId="12" fillId="0" borderId="21" xfId="0" applyNumberFormat="1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" fontId="12" fillId="0" borderId="4" xfId="0" applyNumberFormat="1" applyFont="1" applyFill="1" applyBorder="1" applyAlignment="1">
      <alignment horizontal="right" vertical="top" wrapText="1"/>
    </xf>
    <xf numFmtId="4" fontId="12" fillId="0" borderId="22" xfId="0" applyNumberFormat="1" applyFont="1" applyFill="1" applyBorder="1" applyAlignment="1">
      <alignment horizontal="right" vertical="top" wrapText="1"/>
    </xf>
    <xf numFmtId="49" fontId="12" fillId="0" borderId="26" xfId="0" applyNumberFormat="1" applyFont="1" applyFill="1" applyBorder="1" applyAlignment="1">
      <alignment horizontal="left" vertical="top" wrapText="1"/>
    </xf>
    <xf numFmtId="49" fontId="12" fillId="0" borderId="23" xfId="0" applyNumberFormat="1" applyFont="1" applyFill="1" applyBorder="1" applyAlignment="1">
      <alignment horizontal="center" vertical="top" wrapText="1"/>
    </xf>
    <xf numFmtId="4" fontId="12" fillId="0" borderId="23" xfId="0" applyNumberFormat="1" applyFont="1" applyFill="1" applyBorder="1" applyAlignment="1">
      <alignment horizontal="right" vertical="top" wrapText="1"/>
    </xf>
    <xf numFmtId="4" fontId="12" fillId="0" borderId="27" xfId="0" applyNumberFormat="1" applyFont="1" applyFill="1" applyBorder="1" applyAlignment="1">
      <alignment horizontal="right" vertical="top" wrapText="1"/>
    </xf>
    <xf numFmtId="49" fontId="11" fillId="3" borderId="7" xfId="0" applyNumberFormat="1" applyFont="1" applyFill="1" applyBorder="1" applyAlignment="1">
      <alignment vertical="top" wrapText="1"/>
    </xf>
    <xf numFmtId="49" fontId="11" fillId="3" borderId="8" xfId="0" applyNumberFormat="1" applyFont="1" applyFill="1" applyBorder="1" applyAlignment="1">
      <alignment vertical="top" wrapText="1"/>
    </xf>
    <xf numFmtId="4" fontId="11" fillId="3" borderId="8" xfId="0" applyNumberFormat="1" applyFont="1" applyFill="1" applyBorder="1" applyAlignment="1">
      <alignment vertical="top" wrapText="1"/>
    </xf>
    <xf numFmtId="4" fontId="11" fillId="3" borderId="9" xfId="0" applyNumberFormat="1" applyFont="1" applyFill="1" applyBorder="1" applyAlignment="1">
      <alignment vertical="top" wrapText="1"/>
    </xf>
    <xf numFmtId="4" fontId="12" fillId="0" borderId="13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/>
    <xf numFmtId="4" fontId="12" fillId="0" borderId="14" xfId="0" applyNumberFormat="1" applyFont="1" applyBorder="1"/>
    <xf numFmtId="4" fontId="12" fillId="0" borderId="1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/>
    </xf>
    <xf numFmtId="4" fontId="12" fillId="0" borderId="14" xfId="0" applyNumberFormat="1" applyFont="1" applyBorder="1" applyAlignment="1">
      <alignment vertical="center"/>
    </xf>
    <xf numFmtId="4" fontId="12" fillId="0" borderId="24" xfId="0" applyNumberFormat="1" applyFont="1" applyBorder="1" applyAlignment="1">
      <alignment horizontal="left" vertical="center" wrapText="1"/>
    </xf>
    <xf numFmtId="0" fontId="11" fillId="3" borderId="24" xfId="0" applyFont="1" applyFill="1" applyBorder="1"/>
    <xf numFmtId="49" fontId="11" fillId="3" borderId="18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4" fontId="11" fillId="3" borderId="2" xfId="0" applyNumberFormat="1" applyFont="1" applyFill="1" applyBorder="1" applyAlignment="1">
      <alignment horizontal="right" vertical="top" wrapText="1"/>
    </xf>
    <xf numFmtId="4" fontId="11" fillId="3" borderId="16" xfId="0" applyNumberFormat="1" applyFont="1" applyFill="1" applyBorder="1" applyAlignment="1">
      <alignment horizontal="right" vertical="top" wrapText="1"/>
    </xf>
    <xf numFmtId="49" fontId="12" fillId="0" borderId="28" xfId="0" applyNumberFormat="1" applyFont="1" applyFill="1" applyBorder="1" applyAlignment="1">
      <alignment horizontal="left" vertical="top" wrapText="1"/>
    </xf>
    <xf numFmtId="49" fontId="12" fillId="2" borderId="19" xfId="0" applyNumberFormat="1" applyFont="1" applyFill="1" applyBorder="1" applyAlignment="1">
      <alignment horizontal="center" vertical="top" wrapText="1"/>
    </xf>
    <xf numFmtId="4" fontId="12" fillId="2" borderId="19" xfId="0" applyNumberFormat="1" applyFont="1" applyFill="1" applyBorder="1" applyAlignment="1">
      <alignment horizontal="right" vertical="top" wrapText="1"/>
    </xf>
    <xf numFmtId="4" fontId="12" fillId="2" borderId="20" xfId="0" applyNumberFormat="1" applyFont="1" applyFill="1" applyBorder="1" applyAlignment="1">
      <alignment horizontal="right" vertical="top" wrapText="1"/>
    </xf>
    <xf numFmtId="49" fontId="11" fillId="3" borderId="25" xfId="0" applyNumberFormat="1" applyFont="1" applyFill="1" applyBorder="1" applyAlignment="1">
      <alignment horizontal="center" vertical="top" wrapText="1"/>
    </xf>
    <xf numFmtId="49" fontId="12" fillId="2" borderId="17" xfId="0" applyNumberFormat="1" applyFont="1" applyFill="1" applyBorder="1" applyAlignment="1">
      <alignment horizontal="left" vertical="top" wrapText="1"/>
    </xf>
    <xf numFmtId="49" fontId="11" fillId="3" borderId="23" xfId="0" applyNumberFormat="1" applyFont="1" applyFill="1" applyBorder="1" applyAlignment="1">
      <alignment horizontal="left"/>
    </xf>
    <xf numFmtId="49" fontId="11" fillId="3" borderId="23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horizontal="center" wrapText="1"/>
    </xf>
    <xf numFmtId="4" fontId="11" fillId="3" borderId="23" xfId="0" applyNumberFormat="1" applyFont="1" applyFill="1" applyBorder="1" applyAlignment="1">
      <alignment horizontal="right" wrapText="1"/>
    </xf>
    <xf numFmtId="49" fontId="11" fillId="0" borderId="7" xfId="0" applyNumberFormat="1" applyFont="1" applyFill="1" applyBorder="1" applyAlignment="1">
      <alignment horizontal="left" wrapText="1"/>
    </xf>
    <xf numFmtId="49" fontId="11" fillId="0" borderId="8" xfId="0" applyNumberFormat="1" applyFont="1" applyFill="1" applyBorder="1" applyAlignment="1">
      <alignment horizontal="center"/>
    </xf>
    <xf numFmtId="49" fontId="11" fillId="0" borderId="8" xfId="0" applyNumberFormat="1" applyFont="1" applyFill="1" applyBorder="1" applyAlignment="1">
      <alignment horizontal="center" wrapText="1"/>
    </xf>
    <xf numFmtId="164" fontId="11" fillId="0" borderId="8" xfId="0" applyNumberFormat="1" applyFont="1" applyFill="1" applyBorder="1" applyAlignment="1">
      <alignment horizontal="right" wrapText="1"/>
    </xf>
    <xf numFmtId="164" fontId="11" fillId="0" borderId="9" xfId="0" applyNumberFormat="1" applyFont="1" applyFill="1" applyBorder="1" applyAlignment="1">
      <alignment horizontal="right" wrapText="1"/>
    </xf>
    <xf numFmtId="49" fontId="14" fillId="3" borderId="13" xfId="0" applyNumberFormat="1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/>
    <xf numFmtId="4" fontId="11" fillId="3" borderId="1" xfId="0" applyNumberFormat="1" applyFont="1" applyFill="1" applyBorder="1"/>
    <xf numFmtId="4" fontId="11" fillId="3" borderId="14" xfId="0" applyNumberFormat="1" applyFont="1" applyFill="1" applyBorder="1"/>
    <xf numFmtId="49" fontId="15" fillId="0" borderId="17" xfId="0" applyNumberFormat="1" applyFont="1" applyFill="1" applyBorder="1" applyAlignment="1">
      <alignment horizontal="left" vertical="top" wrapText="1"/>
    </xf>
    <xf numFmtId="49" fontId="15" fillId="0" borderId="19" xfId="0" applyNumberFormat="1" applyFont="1" applyFill="1" applyBorder="1" applyAlignment="1">
      <alignment horizontal="center" vertical="top" wrapText="1"/>
    </xf>
    <xf numFmtId="4" fontId="15" fillId="0" borderId="19" xfId="0" applyNumberFormat="1" applyFont="1" applyFill="1" applyBorder="1" applyAlignment="1">
      <alignment horizontal="right" vertical="top" wrapText="1"/>
    </xf>
    <xf numFmtId="4" fontId="15" fillId="0" borderId="20" xfId="0" applyNumberFormat="1" applyFont="1" applyFill="1" applyBorder="1" applyAlignment="1">
      <alignment horizontal="right" vertical="top" wrapText="1"/>
    </xf>
    <xf numFmtId="0" fontId="12" fillId="0" borderId="0" xfId="0" applyFont="1"/>
    <xf numFmtId="0" fontId="10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2"/>
  <sheetViews>
    <sheetView tabSelected="1" workbookViewId="0">
      <selection activeCell="F1" sqref="F1:H4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2.140625" customWidth="1"/>
    <col min="7" max="7" width="10.5703125" customWidth="1"/>
    <col min="8" max="8" width="10.7109375" customWidth="1"/>
    <col min="9" max="33" width="15.7109375" customWidth="1"/>
  </cols>
  <sheetData>
    <row r="1" spans="1:8" x14ac:dyDescent="0.2">
      <c r="D1" s="3"/>
      <c r="F1" s="126" t="s">
        <v>190</v>
      </c>
      <c r="G1" s="126"/>
      <c r="H1" s="126"/>
    </row>
    <row r="2" spans="1:8" ht="16.149999999999999" customHeight="1" x14ac:dyDescent="0.2">
      <c r="F2" s="126"/>
      <c r="G2" s="126"/>
      <c r="H2" s="126"/>
    </row>
    <row r="3" spans="1:8" x14ac:dyDescent="0.2">
      <c r="A3" s="4"/>
      <c r="F3" s="126"/>
      <c r="G3" s="126"/>
      <c r="H3" s="126"/>
    </row>
    <row r="4" spans="1:8" ht="30" customHeight="1" x14ac:dyDescent="0.2">
      <c r="A4" s="5"/>
      <c r="B4" s="1"/>
      <c r="C4" s="1"/>
      <c r="D4" s="6"/>
      <c r="E4" s="1"/>
      <c r="F4" s="126"/>
      <c r="G4" s="126"/>
      <c r="H4" s="126"/>
    </row>
    <row r="5" spans="1:8" x14ac:dyDescent="0.2">
      <c r="A5" s="127" t="s">
        <v>173</v>
      </c>
      <c r="B5" s="127"/>
      <c r="C5" s="127"/>
      <c r="D5" s="127"/>
      <c r="E5" s="127"/>
      <c r="F5" s="127"/>
      <c r="G5" s="127"/>
      <c r="H5" s="127"/>
    </row>
    <row r="6" spans="1:8" ht="15.75" customHeight="1" x14ac:dyDescent="0.2">
      <c r="A6" s="127"/>
      <c r="B6" s="127"/>
      <c r="C6" s="127"/>
      <c r="D6" s="127"/>
      <c r="E6" s="127"/>
      <c r="F6" s="127"/>
      <c r="G6" s="127"/>
      <c r="H6" s="127"/>
    </row>
    <row r="7" spans="1:8" ht="15.75" customHeight="1" x14ac:dyDescent="0.2">
      <c r="A7" s="127"/>
      <c r="B7" s="127"/>
      <c r="C7" s="127"/>
      <c r="D7" s="127"/>
      <c r="E7" s="127"/>
      <c r="F7" s="127"/>
      <c r="G7" s="127"/>
      <c r="H7" s="127"/>
    </row>
    <row r="8" spans="1:8" ht="13.5" customHeight="1" x14ac:dyDescent="0.2">
      <c r="A8" s="8"/>
      <c r="B8" s="2"/>
      <c r="C8" s="3"/>
      <c r="D8" s="3"/>
      <c r="E8" s="3"/>
      <c r="F8" s="8" t="s">
        <v>11</v>
      </c>
      <c r="G8" s="8"/>
      <c r="H8" s="8"/>
    </row>
    <row r="9" spans="1:8" ht="12.75" customHeight="1" x14ac:dyDescent="0.2">
      <c r="A9" s="128" t="s">
        <v>12</v>
      </c>
      <c r="B9" s="130" t="s">
        <v>6</v>
      </c>
      <c r="C9" s="131"/>
      <c r="D9" s="131"/>
      <c r="E9" s="131"/>
      <c r="F9" s="128" t="s">
        <v>157</v>
      </c>
      <c r="G9" s="128" t="s">
        <v>178</v>
      </c>
      <c r="H9" s="128" t="s">
        <v>123</v>
      </c>
    </row>
    <row r="10" spans="1:8" ht="33" customHeight="1" x14ac:dyDescent="0.2">
      <c r="A10" s="129"/>
      <c r="B10" s="9" t="s">
        <v>7</v>
      </c>
      <c r="C10" s="9" t="s">
        <v>10</v>
      </c>
      <c r="D10" s="9" t="s">
        <v>9</v>
      </c>
      <c r="E10" s="9" t="s">
        <v>8</v>
      </c>
      <c r="F10" s="129"/>
      <c r="G10" s="132"/>
      <c r="H10" s="132"/>
    </row>
    <row r="11" spans="1:8" x14ac:dyDescent="0.2">
      <c r="A11" s="10" t="s">
        <v>0</v>
      </c>
      <c r="B11" s="10" t="s">
        <v>1</v>
      </c>
      <c r="C11" s="10" t="s">
        <v>2</v>
      </c>
      <c r="D11" s="10" t="s">
        <v>5</v>
      </c>
      <c r="E11" s="10" t="s">
        <v>3</v>
      </c>
      <c r="F11" s="10" t="s">
        <v>4</v>
      </c>
      <c r="G11" s="10"/>
      <c r="H11" s="10"/>
    </row>
    <row r="12" spans="1:8" x14ac:dyDescent="0.2">
      <c r="A12" s="10" t="s">
        <v>63</v>
      </c>
      <c r="B12" s="10"/>
      <c r="C12" s="10"/>
      <c r="D12" s="10"/>
      <c r="E12" s="10"/>
      <c r="F12" s="11">
        <f>F13+F110</f>
        <v>94361.68624000001</v>
      </c>
      <c r="G12" s="11">
        <f>G13+G110</f>
        <v>49721.545800000007</v>
      </c>
      <c r="H12" s="11">
        <f>G12/F12*100</f>
        <v>52.692515131128502</v>
      </c>
    </row>
    <row r="13" spans="1:8" ht="75" x14ac:dyDescent="0.25">
      <c r="A13" s="15" t="s">
        <v>66</v>
      </c>
      <c r="B13" s="16" t="s">
        <v>14</v>
      </c>
      <c r="C13" s="16" t="s">
        <v>13</v>
      </c>
      <c r="D13" s="16" t="s">
        <v>13</v>
      </c>
      <c r="E13" s="16" t="s">
        <v>13</v>
      </c>
      <c r="F13" s="17">
        <f>+F14+F55+F61+F73+F98+F103+F50</f>
        <v>82276.946240000005</v>
      </c>
      <c r="G13" s="17">
        <f>+G14+G55+G61+G73+G98+G103+G50</f>
        <v>42124.124000000011</v>
      </c>
      <c r="H13" s="17">
        <f>G13/F13*100</f>
        <v>51.197967261843779</v>
      </c>
    </row>
    <row r="14" spans="1:8" ht="30.75" thickBot="1" x14ac:dyDescent="0.25">
      <c r="A14" s="18" t="s">
        <v>16</v>
      </c>
      <c r="B14" s="19" t="s">
        <v>14</v>
      </c>
      <c r="C14" s="19" t="s">
        <v>15</v>
      </c>
      <c r="D14" s="19" t="s">
        <v>13</v>
      </c>
      <c r="E14" s="19" t="s">
        <v>13</v>
      </c>
      <c r="F14" s="20">
        <f>F15+F17+F38+F42+F45</f>
        <v>28340.972999999998</v>
      </c>
      <c r="G14" s="20">
        <f>G15+G17+G38+G42+G45</f>
        <v>18711.879000000004</v>
      </c>
      <c r="H14" s="20">
        <f>G14/F14*100</f>
        <v>66.024123448408091</v>
      </c>
    </row>
    <row r="15" spans="1:8" ht="90" x14ac:dyDescent="0.2">
      <c r="A15" s="21" t="s">
        <v>18</v>
      </c>
      <c r="B15" s="22" t="s">
        <v>14</v>
      </c>
      <c r="C15" s="22" t="s">
        <v>17</v>
      </c>
      <c r="D15" s="22" t="s">
        <v>69</v>
      </c>
      <c r="E15" s="22" t="s">
        <v>13</v>
      </c>
      <c r="F15" s="23">
        <f>+F16</f>
        <v>200</v>
      </c>
      <c r="G15" s="23">
        <f>+G16</f>
        <v>0</v>
      </c>
      <c r="H15" s="24">
        <f>+H16</f>
        <v>0</v>
      </c>
    </row>
    <row r="16" spans="1:8" ht="86.25" thickBot="1" x14ac:dyDescent="0.25">
      <c r="A16" s="25" t="s">
        <v>20</v>
      </c>
      <c r="B16" s="26" t="s">
        <v>14</v>
      </c>
      <c r="C16" s="26" t="s">
        <v>17</v>
      </c>
      <c r="D16" s="26" t="s">
        <v>70</v>
      </c>
      <c r="E16" s="26" t="s">
        <v>19</v>
      </c>
      <c r="F16" s="27">
        <v>200</v>
      </c>
      <c r="G16" s="27">
        <v>0</v>
      </c>
      <c r="H16" s="28">
        <f>G16/F16*100</f>
        <v>0</v>
      </c>
    </row>
    <row r="17" spans="1:8" ht="90" x14ac:dyDescent="0.2">
      <c r="A17" s="29" t="s">
        <v>22</v>
      </c>
      <c r="B17" s="30" t="s">
        <v>14</v>
      </c>
      <c r="C17" s="30" t="s">
        <v>21</v>
      </c>
      <c r="D17" s="30" t="s">
        <v>69</v>
      </c>
      <c r="E17" s="30" t="s">
        <v>13</v>
      </c>
      <c r="F17" s="31">
        <f>SUM(F18:F37)</f>
        <v>12542.144</v>
      </c>
      <c r="G17" s="31">
        <f>SUM(G18:G37)</f>
        <v>10400.690000000004</v>
      </c>
      <c r="H17" s="32">
        <f>G17/F17*100</f>
        <v>82.925933556495636</v>
      </c>
    </row>
    <row r="18" spans="1:8" ht="28.5" x14ac:dyDescent="0.2">
      <c r="A18" s="33" t="s">
        <v>78</v>
      </c>
      <c r="B18" s="34" t="s">
        <v>14</v>
      </c>
      <c r="C18" s="34" t="s">
        <v>21</v>
      </c>
      <c r="D18" s="34" t="s">
        <v>68</v>
      </c>
      <c r="E18" s="34" t="s">
        <v>23</v>
      </c>
      <c r="F18" s="35">
        <v>4556</v>
      </c>
      <c r="G18" s="35">
        <v>4511.9480000000003</v>
      </c>
      <c r="H18" s="36">
        <f t="shared" ref="H18:H37" si="0">G18/F18*100</f>
        <v>99.033099209833196</v>
      </c>
    </row>
    <row r="19" spans="1:8" ht="36" customHeight="1" x14ac:dyDescent="0.2">
      <c r="A19" s="33" t="s">
        <v>77</v>
      </c>
      <c r="B19" s="34" t="s">
        <v>14</v>
      </c>
      <c r="C19" s="34" t="s">
        <v>21</v>
      </c>
      <c r="D19" s="34" t="s">
        <v>68</v>
      </c>
      <c r="E19" s="34" t="s">
        <v>80</v>
      </c>
      <c r="F19" s="35">
        <v>1289</v>
      </c>
      <c r="G19" s="35">
        <v>1288.671</v>
      </c>
      <c r="H19" s="36">
        <f t="shared" si="0"/>
        <v>99.974476338246703</v>
      </c>
    </row>
    <row r="20" spans="1:8" ht="28.5" x14ac:dyDescent="0.2">
      <c r="A20" s="33" t="s">
        <v>78</v>
      </c>
      <c r="B20" s="34" t="s">
        <v>14</v>
      </c>
      <c r="C20" s="34" t="s">
        <v>21</v>
      </c>
      <c r="D20" s="34" t="s">
        <v>71</v>
      </c>
      <c r="E20" s="34" t="s">
        <v>23</v>
      </c>
      <c r="F20" s="35">
        <v>1400</v>
      </c>
      <c r="G20" s="35">
        <v>822.05700000000002</v>
      </c>
      <c r="H20" s="36">
        <f t="shared" si="0"/>
        <v>58.718357142857144</v>
      </c>
    </row>
    <row r="21" spans="1:8" ht="71.25" x14ac:dyDescent="0.2">
      <c r="A21" s="33" t="s">
        <v>77</v>
      </c>
      <c r="B21" s="34" t="s">
        <v>14</v>
      </c>
      <c r="C21" s="34" t="s">
        <v>21</v>
      </c>
      <c r="D21" s="34" t="s">
        <v>71</v>
      </c>
      <c r="E21" s="34" t="s">
        <v>80</v>
      </c>
      <c r="F21" s="35">
        <v>423</v>
      </c>
      <c r="G21" s="35">
        <v>238.59700000000001</v>
      </c>
      <c r="H21" s="36">
        <f t="shared" si="0"/>
        <v>56.405910165484642</v>
      </c>
    </row>
    <row r="22" spans="1:8" ht="28.5" x14ac:dyDescent="0.2">
      <c r="A22" s="33" t="s">
        <v>78</v>
      </c>
      <c r="B22" s="34" t="s">
        <v>14</v>
      </c>
      <c r="C22" s="34" t="s">
        <v>21</v>
      </c>
      <c r="D22" s="34" t="s">
        <v>174</v>
      </c>
      <c r="E22" s="34" t="s">
        <v>23</v>
      </c>
      <c r="F22" s="35">
        <v>114.255</v>
      </c>
      <c r="G22" s="35">
        <v>114.255</v>
      </c>
      <c r="H22" s="36">
        <f t="shared" ref="H22:H23" si="1">G22/F22*100</f>
        <v>100</v>
      </c>
    </row>
    <row r="23" spans="1:8" ht="71.25" x14ac:dyDescent="0.2">
      <c r="A23" s="33" t="s">
        <v>77</v>
      </c>
      <c r="B23" s="34" t="s">
        <v>14</v>
      </c>
      <c r="C23" s="34" t="s">
        <v>21</v>
      </c>
      <c r="D23" s="34" t="s">
        <v>174</v>
      </c>
      <c r="E23" s="34" t="s">
        <v>80</v>
      </c>
      <c r="F23" s="35">
        <v>34.505000000000003</v>
      </c>
      <c r="G23" s="35">
        <v>34.505000000000003</v>
      </c>
      <c r="H23" s="36">
        <f t="shared" si="1"/>
        <v>100</v>
      </c>
    </row>
    <row r="24" spans="1:8" ht="28.5" x14ac:dyDescent="0.2">
      <c r="A24" s="33" t="s">
        <v>78</v>
      </c>
      <c r="B24" s="34" t="s">
        <v>14</v>
      </c>
      <c r="C24" s="34" t="s">
        <v>21</v>
      </c>
      <c r="D24" s="34" t="s">
        <v>72</v>
      </c>
      <c r="E24" s="34" t="s">
        <v>23</v>
      </c>
      <c r="F24" s="37">
        <v>1002</v>
      </c>
      <c r="G24" s="37">
        <v>681.90700000000004</v>
      </c>
      <c r="H24" s="38">
        <f t="shared" si="0"/>
        <v>68.05459081836328</v>
      </c>
    </row>
    <row r="25" spans="1:8" ht="71.25" x14ac:dyDescent="0.2">
      <c r="A25" s="33" t="s">
        <v>77</v>
      </c>
      <c r="B25" s="34" t="s">
        <v>14</v>
      </c>
      <c r="C25" s="34" t="s">
        <v>21</v>
      </c>
      <c r="D25" s="34" t="s">
        <v>72</v>
      </c>
      <c r="E25" s="34" t="s">
        <v>80</v>
      </c>
      <c r="F25" s="37">
        <v>303</v>
      </c>
      <c r="G25" s="37">
        <v>198.179</v>
      </c>
      <c r="H25" s="38">
        <f t="shared" si="0"/>
        <v>65.405610561056108</v>
      </c>
    </row>
    <row r="26" spans="1:8" ht="57" x14ac:dyDescent="0.2">
      <c r="A26" s="33" t="s">
        <v>103</v>
      </c>
      <c r="B26" s="34" t="s">
        <v>14</v>
      </c>
      <c r="C26" s="34" t="s">
        <v>21</v>
      </c>
      <c r="D26" s="34" t="s">
        <v>72</v>
      </c>
      <c r="E26" s="34" t="s">
        <v>100</v>
      </c>
      <c r="F26" s="35">
        <v>15</v>
      </c>
      <c r="G26" s="35">
        <v>0</v>
      </c>
      <c r="H26" s="35">
        <f t="shared" si="0"/>
        <v>0</v>
      </c>
    </row>
    <row r="27" spans="1:8" ht="42.75" x14ac:dyDescent="0.2">
      <c r="A27" s="33" t="s">
        <v>82</v>
      </c>
      <c r="B27" s="34" t="s">
        <v>14</v>
      </c>
      <c r="C27" s="34" t="s">
        <v>21</v>
      </c>
      <c r="D27" s="34" t="s">
        <v>72</v>
      </c>
      <c r="E27" s="34" t="s">
        <v>81</v>
      </c>
      <c r="F27" s="35">
        <v>788.8</v>
      </c>
      <c r="G27" s="35">
        <v>594.65200000000004</v>
      </c>
      <c r="H27" s="35">
        <f>G27/F27*100</f>
        <v>75.386916835699807</v>
      </c>
    </row>
    <row r="28" spans="1:8" ht="42.75" x14ac:dyDescent="0.2">
      <c r="A28" s="33" t="s">
        <v>25</v>
      </c>
      <c r="B28" s="34" t="s">
        <v>14</v>
      </c>
      <c r="C28" s="34" t="s">
        <v>21</v>
      </c>
      <c r="D28" s="34" t="s">
        <v>72</v>
      </c>
      <c r="E28" s="34" t="s">
        <v>24</v>
      </c>
      <c r="F28" s="35">
        <v>1687.0239999999999</v>
      </c>
      <c r="G28" s="35">
        <v>1423.152</v>
      </c>
      <c r="H28" s="35">
        <f t="shared" si="0"/>
        <v>84.358728743633776</v>
      </c>
    </row>
    <row r="29" spans="1:8" ht="42.75" x14ac:dyDescent="0.2">
      <c r="A29" s="33" t="s">
        <v>25</v>
      </c>
      <c r="B29" s="34" t="s">
        <v>14</v>
      </c>
      <c r="C29" s="34" t="s">
        <v>21</v>
      </c>
      <c r="D29" s="34" t="s">
        <v>72</v>
      </c>
      <c r="E29" s="34" t="s">
        <v>162</v>
      </c>
      <c r="F29" s="39">
        <v>580</v>
      </c>
      <c r="G29" s="39">
        <v>370.54899999999998</v>
      </c>
      <c r="H29" s="40">
        <f t="shared" si="0"/>
        <v>63.887758620689652</v>
      </c>
    </row>
    <row r="30" spans="1:8" ht="42.75" x14ac:dyDescent="0.2">
      <c r="A30" s="33" t="s">
        <v>25</v>
      </c>
      <c r="B30" s="34" t="s">
        <v>14</v>
      </c>
      <c r="C30" s="34" t="s">
        <v>21</v>
      </c>
      <c r="D30" s="34" t="s">
        <v>115</v>
      </c>
      <c r="E30" s="41" t="s">
        <v>24</v>
      </c>
      <c r="F30" s="42">
        <v>3.52</v>
      </c>
      <c r="G30" s="42">
        <v>3.52</v>
      </c>
      <c r="H30" s="43">
        <f t="shared" si="0"/>
        <v>100</v>
      </c>
    </row>
    <row r="31" spans="1:8" ht="28.5" x14ac:dyDescent="0.2">
      <c r="A31" s="33" t="s">
        <v>102</v>
      </c>
      <c r="B31" s="34" t="s">
        <v>14</v>
      </c>
      <c r="C31" s="34" t="s">
        <v>21</v>
      </c>
      <c r="D31" s="34" t="s">
        <v>72</v>
      </c>
      <c r="E31" s="41" t="s">
        <v>101</v>
      </c>
      <c r="F31" s="39">
        <v>50</v>
      </c>
      <c r="G31" s="39">
        <v>25</v>
      </c>
      <c r="H31" s="40">
        <f t="shared" si="0"/>
        <v>50</v>
      </c>
    </row>
    <row r="32" spans="1:8" ht="28.5" x14ac:dyDescent="0.2">
      <c r="A32" s="33" t="s">
        <v>83</v>
      </c>
      <c r="B32" s="34" t="s">
        <v>14</v>
      </c>
      <c r="C32" s="34" t="s">
        <v>21</v>
      </c>
      <c r="D32" s="34" t="s">
        <v>72</v>
      </c>
      <c r="E32" s="41" t="s">
        <v>158</v>
      </c>
      <c r="F32" s="39">
        <v>50</v>
      </c>
      <c r="G32" s="39">
        <v>0</v>
      </c>
      <c r="H32" s="40">
        <f t="shared" si="0"/>
        <v>0</v>
      </c>
    </row>
    <row r="33" spans="1:10" ht="28.5" x14ac:dyDescent="0.2">
      <c r="A33" s="33" t="s">
        <v>84</v>
      </c>
      <c r="B33" s="34" t="s">
        <v>14</v>
      </c>
      <c r="C33" s="34" t="s">
        <v>21</v>
      </c>
      <c r="D33" s="34" t="s">
        <v>72</v>
      </c>
      <c r="E33" s="41" t="s">
        <v>85</v>
      </c>
      <c r="F33" s="39">
        <v>50</v>
      </c>
      <c r="G33" s="39">
        <v>39.146999999999998</v>
      </c>
      <c r="H33" s="40">
        <f t="shared" si="0"/>
        <v>78.293999999999997</v>
      </c>
    </row>
    <row r="34" spans="1:10" ht="42.75" x14ac:dyDescent="0.2">
      <c r="A34" s="33" t="s">
        <v>25</v>
      </c>
      <c r="B34" s="41" t="s">
        <v>14</v>
      </c>
      <c r="C34" s="41" t="s">
        <v>21</v>
      </c>
      <c r="D34" s="41" t="s">
        <v>104</v>
      </c>
      <c r="E34" s="41" t="s">
        <v>24</v>
      </c>
      <c r="F34" s="39">
        <v>70</v>
      </c>
      <c r="G34" s="39">
        <v>9.1</v>
      </c>
      <c r="H34" s="40">
        <f t="shared" si="0"/>
        <v>13</v>
      </c>
    </row>
    <row r="35" spans="1:10" ht="28.5" x14ac:dyDescent="0.2">
      <c r="A35" s="33" t="s">
        <v>78</v>
      </c>
      <c r="B35" s="34" t="s">
        <v>14</v>
      </c>
      <c r="C35" s="34" t="s">
        <v>21</v>
      </c>
      <c r="D35" s="34" t="s">
        <v>175</v>
      </c>
      <c r="E35" s="34" t="s">
        <v>23</v>
      </c>
      <c r="F35" s="35">
        <v>20</v>
      </c>
      <c r="G35" s="35">
        <v>20</v>
      </c>
      <c r="H35" s="36">
        <f t="shared" si="0"/>
        <v>100</v>
      </c>
    </row>
    <row r="36" spans="1:10" ht="71.25" x14ac:dyDescent="0.2">
      <c r="A36" s="33" t="s">
        <v>77</v>
      </c>
      <c r="B36" s="34" t="s">
        <v>14</v>
      </c>
      <c r="C36" s="34" t="s">
        <v>21</v>
      </c>
      <c r="D36" s="34" t="s">
        <v>175</v>
      </c>
      <c r="E36" s="34" t="s">
        <v>80</v>
      </c>
      <c r="F36" s="35">
        <v>6.04</v>
      </c>
      <c r="G36" s="35">
        <v>6.04</v>
      </c>
      <c r="H36" s="36">
        <f t="shared" si="0"/>
        <v>100</v>
      </c>
    </row>
    <row r="37" spans="1:10" ht="43.5" thickBot="1" x14ac:dyDescent="0.25">
      <c r="A37" s="44" t="s">
        <v>25</v>
      </c>
      <c r="B37" s="26" t="s">
        <v>14</v>
      </c>
      <c r="C37" s="26" t="s">
        <v>21</v>
      </c>
      <c r="D37" s="26" t="s">
        <v>105</v>
      </c>
      <c r="E37" s="26" t="s">
        <v>24</v>
      </c>
      <c r="F37" s="27">
        <v>100</v>
      </c>
      <c r="G37" s="27">
        <v>19.411000000000001</v>
      </c>
      <c r="H37" s="28">
        <f t="shared" si="0"/>
        <v>19.411000000000001</v>
      </c>
    </row>
    <row r="38" spans="1:10" ht="15" x14ac:dyDescent="0.2">
      <c r="A38" s="29" t="s">
        <v>110</v>
      </c>
      <c r="B38" s="30" t="s">
        <v>14</v>
      </c>
      <c r="C38" s="30" t="s">
        <v>107</v>
      </c>
      <c r="D38" s="30"/>
      <c r="E38" s="30"/>
      <c r="F38" s="31">
        <f>SUM(F39:F41)</f>
        <v>222.63</v>
      </c>
      <c r="G38" s="31">
        <f>SUM(G39:G41)</f>
        <v>166.97199999999998</v>
      </c>
      <c r="H38" s="32">
        <f>G38/F38*100</f>
        <v>74.999775412118751</v>
      </c>
    </row>
    <row r="39" spans="1:10" ht="13.15" customHeight="1" x14ac:dyDescent="0.2">
      <c r="A39" s="45" t="s">
        <v>110</v>
      </c>
      <c r="B39" s="41" t="s">
        <v>14</v>
      </c>
      <c r="C39" s="41" t="s">
        <v>107</v>
      </c>
      <c r="D39" s="41" t="s">
        <v>108</v>
      </c>
      <c r="E39" s="41" t="s">
        <v>109</v>
      </c>
      <c r="F39" s="39">
        <v>128</v>
      </c>
      <c r="G39" s="39">
        <v>96</v>
      </c>
      <c r="H39" s="40">
        <f>G39/F39*100</f>
        <v>75</v>
      </c>
      <c r="J39" s="13"/>
    </row>
    <row r="40" spans="1:10" ht="28.5" x14ac:dyDescent="0.2">
      <c r="A40" s="45" t="s">
        <v>110</v>
      </c>
      <c r="B40" s="41" t="s">
        <v>14</v>
      </c>
      <c r="C40" s="41" t="s">
        <v>107</v>
      </c>
      <c r="D40" s="41" t="s">
        <v>111</v>
      </c>
      <c r="E40" s="41" t="s">
        <v>109</v>
      </c>
      <c r="F40" s="39">
        <v>59.1</v>
      </c>
      <c r="G40" s="39">
        <v>44.325000000000003</v>
      </c>
      <c r="H40" s="40">
        <f>G40/F40*100</f>
        <v>75</v>
      </c>
    </row>
    <row r="41" spans="1:10" ht="29.25" thickBot="1" x14ac:dyDescent="0.25">
      <c r="A41" s="25" t="s">
        <v>110</v>
      </c>
      <c r="B41" s="26" t="s">
        <v>14</v>
      </c>
      <c r="C41" s="26" t="s">
        <v>107</v>
      </c>
      <c r="D41" s="26" t="s">
        <v>112</v>
      </c>
      <c r="E41" s="26" t="s">
        <v>109</v>
      </c>
      <c r="F41" s="27">
        <v>35.53</v>
      </c>
      <c r="G41" s="27">
        <v>26.646999999999998</v>
      </c>
      <c r="H41" s="28">
        <f>G41/F41*100</f>
        <v>74.998592738530817</v>
      </c>
    </row>
    <row r="42" spans="1:10" ht="15" x14ac:dyDescent="0.2">
      <c r="A42" s="29" t="s">
        <v>28</v>
      </c>
      <c r="B42" s="30" t="s">
        <v>14</v>
      </c>
      <c r="C42" s="30" t="s">
        <v>27</v>
      </c>
      <c r="D42" s="30" t="s">
        <v>13</v>
      </c>
      <c r="E42" s="30" t="s">
        <v>13</v>
      </c>
      <c r="F42" s="31">
        <f>F43</f>
        <v>0</v>
      </c>
      <c r="G42" s="31">
        <f>G43</f>
        <v>0</v>
      </c>
      <c r="H42" s="32">
        <v>0</v>
      </c>
    </row>
    <row r="43" spans="1:10" ht="13.15" customHeight="1" x14ac:dyDescent="0.2">
      <c r="A43" s="46" t="s">
        <v>26</v>
      </c>
      <c r="B43" s="16" t="s">
        <v>14</v>
      </c>
      <c r="C43" s="16" t="s">
        <v>27</v>
      </c>
      <c r="D43" s="16" t="s">
        <v>73</v>
      </c>
      <c r="E43" s="16" t="s">
        <v>13</v>
      </c>
      <c r="F43" s="47">
        <f>F44</f>
        <v>0</v>
      </c>
      <c r="G43" s="47">
        <f>G44</f>
        <v>0</v>
      </c>
      <c r="H43" s="48">
        <f>H44</f>
        <v>0</v>
      </c>
    </row>
    <row r="44" spans="1:10" ht="29.25" thickBot="1" x14ac:dyDescent="0.25">
      <c r="A44" s="25" t="s">
        <v>30</v>
      </c>
      <c r="B44" s="26" t="s">
        <v>14</v>
      </c>
      <c r="C44" s="26" t="s">
        <v>27</v>
      </c>
      <c r="D44" s="26" t="s">
        <v>74</v>
      </c>
      <c r="E44" s="26" t="s">
        <v>29</v>
      </c>
      <c r="F44" s="27">
        <v>0</v>
      </c>
      <c r="G44" s="27">
        <v>0</v>
      </c>
      <c r="H44" s="28">
        <v>0</v>
      </c>
    </row>
    <row r="45" spans="1:10" ht="30" x14ac:dyDescent="0.2">
      <c r="A45" s="29" t="s">
        <v>32</v>
      </c>
      <c r="B45" s="30" t="s">
        <v>14</v>
      </c>
      <c r="C45" s="30" t="s">
        <v>31</v>
      </c>
      <c r="D45" s="30" t="s">
        <v>13</v>
      </c>
      <c r="E45" s="30" t="s">
        <v>13</v>
      </c>
      <c r="F45" s="31">
        <f>+F46</f>
        <v>15376.199000000001</v>
      </c>
      <c r="G45" s="31">
        <f>G46</f>
        <v>8144.2169999999996</v>
      </c>
      <c r="H45" s="32">
        <f>H46</f>
        <v>52.966386556261405</v>
      </c>
    </row>
    <row r="46" spans="1:10" ht="13.15" customHeight="1" x14ac:dyDescent="0.2">
      <c r="A46" s="49" t="s">
        <v>26</v>
      </c>
      <c r="B46" s="50" t="s">
        <v>14</v>
      </c>
      <c r="C46" s="50" t="s">
        <v>31</v>
      </c>
      <c r="D46" s="50" t="s">
        <v>73</v>
      </c>
      <c r="E46" s="50" t="s">
        <v>13</v>
      </c>
      <c r="F46" s="51">
        <f>SUM(F47:F49)</f>
        <v>15376.199000000001</v>
      </c>
      <c r="G46" s="51">
        <f>SUM(G47:G49)</f>
        <v>8144.2169999999996</v>
      </c>
      <c r="H46" s="52">
        <f>G46/F46*100</f>
        <v>52.966386556261405</v>
      </c>
    </row>
    <row r="47" spans="1:10" ht="13.15" customHeight="1" x14ac:dyDescent="0.2">
      <c r="A47" s="53" t="s">
        <v>167</v>
      </c>
      <c r="B47" s="54" t="s">
        <v>14</v>
      </c>
      <c r="C47" s="54" t="s">
        <v>31</v>
      </c>
      <c r="D47" s="54" t="s">
        <v>168</v>
      </c>
      <c r="E47" s="54" t="s">
        <v>169</v>
      </c>
      <c r="F47" s="37">
        <v>7965</v>
      </c>
      <c r="G47" s="37">
        <v>7964.91</v>
      </c>
      <c r="H47" s="55">
        <f>G47/F47*100</f>
        <v>99.998870056497168</v>
      </c>
    </row>
    <row r="48" spans="1:10" ht="13.15" customHeight="1" x14ac:dyDescent="0.2">
      <c r="A48" s="53" t="s">
        <v>167</v>
      </c>
      <c r="B48" s="54" t="s">
        <v>14</v>
      </c>
      <c r="C48" s="54" t="s">
        <v>31</v>
      </c>
      <c r="D48" s="54" t="s">
        <v>168</v>
      </c>
      <c r="E48" s="54" t="s">
        <v>169</v>
      </c>
      <c r="F48" s="37">
        <v>7011.1989999999996</v>
      </c>
      <c r="G48" s="37">
        <v>0</v>
      </c>
      <c r="H48" s="55">
        <f>G48/F48*100</f>
        <v>0</v>
      </c>
    </row>
    <row r="49" spans="1:8" ht="43.5" thickBot="1" x14ac:dyDescent="0.25">
      <c r="A49" s="44" t="s">
        <v>25</v>
      </c>
      <c r="B49" s="56" t="s">
        <v>14</v>
      </c>
      <c r="C49" s="56" t="s">
        <v>31</v>
      </c>
      <c r="D49" s="56" t="s">
        <v>96</v>
      </c>
      <c r="E49" s="56" t="s">
        <v>24</v>
      </c>
      <c r="F49" s="57">
        <v>400</v>
      </c>
      <c r="G49" s="57">
        <v>179.30699999999999</v>
      </c>
      <c r="H49" s="58">
        <f>G49/F49*100</f>
        <v>44.826749999999997</v>
      </c>
    </row>
    <row r="50" spans="1:8" ht="13.15" customHeight="1" x14ac:dyDescent="0.2">
      <c r="A50" s="29" t="s">
        <v>91</v>
      </c>
      <c r="B50" s="30" t="s">
        <v>14</v>
      </c>
      <c r="C50" s="30" t="s">
        <v>92</v>
      </c>
      <c r="D50" s="30"/>
      <c r="E50" s="30"/>
      <c r="F50" s="31">
        <f>+F51</f>
        <v>297.399</v>
      </c>
      <c r="G50" s="31">
        <f>G51</f>
        <v>203.857</v>
      </c>
      <c r="H50" s="32">
        <f>+H51</f>
        <v>68.546632638307457</v>
      </c>
    </row>
    <row r="51" spans="1:8" ht="30" x14ac:dyDescent="0.2">
      <c r="A51" s="49" t="s">
        <v>93</v>
      </c>
      <c r="B51" s="50" t="s">
        <v>14</v>
      </c>
      <c r="C51" s="50" t="s">
        <v>94</v>
      </c>
      <c r="D51" s="50"/>
      <c r="E51" s="50"/>
      <c r="F51" s="51">
        <f>+F52</f>
        <v>297.399</v>
      </c>
      <c r="G51" s="51">
        <f>G52</f>
        <v>203.857</v>
      </c>
      <c r="H51" s="52">
        <f>+H52</f>
        <v>68.546632638307457</v>
      </c>
    </row>
    <row r="52" spans="1:8" ht="28.5" x14ac:dyDescent="0.2">
      <c r="A52" s="59" t="s">
        <v>26</v>
      </c>
      <c r="B52" s="60" t="s">
        <v>14</v>
      </c>
      <c r="C52" s="60" t="s">
        <v>94</v>
      </c>
      <c r="D52" s="60" t="s">
        <v>73</v>
      </c>
      <c r="E52" s="60"/>
      <c r="F52" s="61">
        <f>+F53+F54</f>
        <v>297.399</v>
      </c>
      <c r="G52" s="61">
        <f>G53+G54</f>
        <v>203.857</v>
      </c>
      <c r="H52" s="62">
        <f t="shared" ref="H52:H97" si="2">G52/F52*100</f>
        <v>68.546632638307457</v>
      </c>
    </row>
    <row r="53" spans="1:8" ht="24" customHeight="1" x14ac:dyDescent="0.2">
      <c r="A53" s="33" t="s">
        <v>78</v>
      </c>
      <c r="B53" s="34" t="s">
        <v>14</v>
      </c>
      <c r="C53" s="34" t="s">
        <v>94</v>
      </c>
      <c r="D53" s="34" t="s">
        <v>95</v>
      </c>
      <c r="E53" s="34" t="s">
        <v>23</v>
      </c>
      <c r="F53" s="39">
        <v>228.417</v>
      </c>
      <c r="G53" s="39">
        <v>157.732</v>
      </c>
      <c r="H53" s="40">
        <f t="shared" si="2"/>
        <v>69.054404882298599</v>
      </c>
    </row>
    <row r="54" spans="1:8" ht="33" customHeight="1" thickBot="1" x14ac:dyDescent="0.25">
      <c r="A54" s="44" t="s">
        <v>77</v>
      </c>
      <c r="B54" s="56" t="s">
        <v>14</v>
      </c>
      <c r="C54" s="56" t="s">
        <v>94</v>
      </c>
      <c r="D54" s="56" t="s">
        <v>95</v>
      </c>
      <c r="E54" s="56" t="s">
        <v>80</v>
      </c>
      <c r="F54" s="27">
        <v>68.981999999999999</v>
      </c>
      <c r="G54" s="27">
        <v>46.125</v>
      </c>
      <c r="H54" s="28">
        <f t="shared" si="2"/>
        <v>66.865269200661032</v>
      </c>
    </row>
    <row r="55" spans="1:8" ht="45" x14ac:dyDescent="0.2">
      <c r="A55" s="29" t="s">
        <v>34</v>
      </c>
      <c r="B55" s="30" t="s">
        <v>14</v>
      </c>
      <c r="C55" s="30" t="s">
        <v>33</v>
      </c>
      <c r="D55" s="30" t="s">
        <v>124</v>
      </c>
      <c r="E55" s="30" t="s">
        <v>13</v>
      </c>
      <c r="F55" s="31">
        <f>+F56+F58</f>
        <v>170</v>
      </c>
      <c r="G55" s="31">
        <f>+G56+G58</f>
        <v>7.44</v>
      </c>
      <c r="H55" s="32">
        <f>G55/F55*100</f>
        <v>4.3764705882352946</v>
      </c>
    </row>
    <row r="56" spans="1:8" ht="60" x14ac:dyDescent="0.2">
      <c r="A56" s="46" t="s">
        <v>35</v>
      </c>
      <c r="B56" s="16" t="s">
        <v>14</v>
      </c>
      <c r="C56" s="16" t="s">
        <v>176</v>
      </c>
      <c r="D56" s="16" t="s">
        <v>124</v>
      </c>
      <c r="E56" s="16" t="s">
        <v>13</v>
      </c>
      <c r="F56" s="47">
        <f>SUM(F57)</f>
        <v>60</v>
      </c>
      <c r="G56" s="47">
        <f>G57+G59</f>
        <v>0</v>
      </c>
      <c r="H56" s="48">
        <f t="shared" si="2"/>
        <v>0</v>
      </c>
    </row>
    <row r="57" spans="1:8" ht="13.15" customHeight="1" x14ac:dyDescent="0.2">
      <c r="A57" s="33" t="s">
        <v>25</v>
      </c>
      <c r="B57" s="34" t="s">
        <v>14</v>
      </c>
      <c r="C57" s="34" t="s">
        <v>176</v>
      </c>
      <c r="D57" s="34" t="s">
        <v>125</v>
      </c>
      <c r="E57" s="34" t="s">
        <v>24</v>
      </c>
      <c r="F57" s="35">
        <v>60</v>
      </c>
      <c r="G57" s="35">
        <v>0</v>
      </c>
      <c r="H57" s="36">
        <f t="shared" si="2"/>
        <v>0</v>
      </c>
    </row>
    <row r="58" spans="1:8" ht="30" x14ac:dyDescent="0.2">
      <c r="A58" s="49" t="s">
        <v>36</v>
      </c>
      <c r="B58" s="50" t="s">
        <v>14</v>
      </c>
      <c r="C58" s="50" t="s">
        <v>114</v>
      </c>
      <c r="D58" s="50" t="s">
        <v>124</v>
      </c>
      <c r="E58" s="50" t="s">
        <v>13</v>
      </c>
      <c r="F58" s="51">
        <f>F60+F59</f>
        <v>110</v>
      </c>
      <c r="G58" s="51">
        <f>G60+G59</f>
        <v>7.44</v>
      </c>
      <c r="H58" s="52">
        <f t="shared" si="2"/>
        <v>6.7636363636363637</v>
      </c>
    </row>
    <row r="59" spans="1:8" ht="42.75" x14ac:dyDescent="0.2">
      <c r="A59" s="63" t="s">
        <v>25</v>
      </c>
      <c r="B59" s="64" t="s">
        <v>14</v>
      </c>
      <c r="C59" s="64" t="s">
        <v>114</v>
      </c>
      <c r="D59" s="64" t="s">
        <v>126</v>
      </c>
      <c r="E59" s="64" t="s">
        <v>24</v>
      </c>
      <c r="F59" s="65">
        <v>10</v>
      </c>
      <c r="G59" s="65">
        <v>0</v>
      </c>
      <c r="H59" s="55">
        <f>G59/F59*100</f>
        <v>0</v>
      </c>
    </row>
    <row r="60" spans="1:8" ht="43.5" thickBot="1" x14ac:dyDescent="0.25">
      <c r="A60" s="25" t="s">
        <v>25</v>
      </c>
      <c r="B60" s="26" t="s">
        <v>14</v>
      </c>
      <c r="C60" s="26" t="s">
        <v>114</v>
      </c>
      <c r="D60" s="26" t="s">
        <v>127</v>
      </c>
      <c r="E60" s="26" t="s">
        <v>24</v>
      </c>
      <c r="F60" s="27">
        <v>100</v>
      </c>
      <c r="G60" s="27">
        <v>7.44</v>
      </c>
      <c r="H60" s="28">
        <f t="shared" si="2"/>
        <v>7.44</v>
      </c>
    </row>
    <row r="61" spans="1:8" ht="30" x14ac:dyDescent="0.2">
      <c r="A61" s="29" t="s">
        <v>38</v>
      </c>
      <c r="B61" s="30" t="s">
        <v>14</v>
      </c>
      <c r="C61" s="30" t="s">
        <v>37</v>
      </c>
      <c r="D61" s="30" t="s">
        <v>128</v>
      </c>
      <c r="E61" s="30" t="s">
        <v>13</v>
      </c>
      <c r="F61" s="31">
        <f>+F62+F69</f>
        <v>20140.143029999999</v>
      </c>
      <c r="G61" s="31">
        <f>+G62+G69</f>
        <v>2149.5100000000002</v>
      </c>
      <c r="H61" s="32">
        <f t="shared" si="2"/>
        <v>10.67276432346171</v>
      </c>
    </row>
    <row r="62" spans="1:8" ht="30" x14ac:dyDescent="0.2">
      <c r="A62" s="49" t="s">
        <v>40</v>
      </c>
      <c r="B62" s="50" t="s">
        <v>14</v>
      </c>
      <c r="C62" s="50" t="s">
        <v>39</v>
      </c>
      <c r="D62" s="50" t="s">
        <v>129</v>
      </c>
      <c r="E62" s="50" t="s">
        <v>13</v>
      </c>
      <c r="F62" s="51">
        <f>SUM(F63:F68)</f>
        <v>19066.230029999999</v>
      </c>
      <c r="G62" s="51">
        <f>SUM(G63:G68)</f>
        <v>1583.92</v>
      </c>
      <c r="H62" s="52">
        <f>G62/F62*100</f>
        <v>8.3074629725318605</v>
      </c>
    </row>
    <row r="63" spans="1:8" ht="42.75" x14ac:dyDescent="0.2">
      <c r="A63" s="33" t="s">
        <v>25</v>
      </c>
      <c r="B63" s="34" t="s">
        <v>14</v>
      </c>
      <c r="C63" s="34" t="s">
        <v>39</v>
      </c>
      <c r="D63" s="34" t="s">
        <v>130</v>
      </c>
      <c r="E63" s="34" t="s">
        <v>24</v>
      </c>
      <c r="F63" s="35">
        <v>1889.644</v>
      </c>
      <c r="G63" s="35">
        <v>1583.92</v>
      </c>
      <c r="H63" s="36">
        <f t="shared" si="2"/>
        <v>83.821079526090642</v>
      </c>
    </row>
    <row r="64" spans="1:8" ht="43.5" x14ac:dyDescent="0.2">
      <c r="A64" s="33" t="s">
        <v>179</v>
      </c>
      <c r="B64" s="34" t="s">
        <v>14</v>
      </c>
      <c r="C64" s="34" t="s">
        <v>39</v>
      </c>
      <c r="D64" s="34" t="s">
        <v>130</v>
      </c>
      <c r="E64" s="34" t="s">
        <v>24</v>
      </c>
      <c r="F64" s="35">
        <v>1544.9</v>
      </c>
      <c r="G64" s="35">
        <v>0</v>
      </c>
      <c r="H64" s="36">
        <f>G64/F64*100</f>
        <v>0</v>
      </c>
    </row>
    <row r="65" spans="1:8" ht="42.75" x14ac:dyDescent="0.2">
      <c r="A65" s="33" t="s">
        <v>25</v>
      </c>
      <c r="B65" s="34" t="s">
        <v>14</v>
      </c>
      <c r="C65" s="34" t="s">
        <v>39</v>
      </c>
      <c r="D65" s="34" t="s">
        <v>131</v>
      </c>
      <c r="E65" s="34" t="s">
        <v>24</v>
      </c>
      <c r="F65" s="35">
        <v>2686.30303</v>
      </c>
      <c r="G65" s="35">
        <v>0</v>
      </c>
      <c r="H65" s="36">
        <f t="shared" si="2"/>
        <v>0</v>
      </c>
    </row>
    <row r="66" spans="1:8" ht="72" customHeight="1" x14ac:dyDescent="0.2">
      <c r="A66" s="33" t="s">
        <v>170</v>
      </c>
      <c r="B66" s="34" t="s">
        <v>14</v>
      </c>
      <c r="C66" s="34" t="s">
        <v>39</v>
      </c>
      <c r="D66" s="34" t="s">
        <v>171</v>
      </c>
      <c r="E66" s="34" t="s">
        <v>24</v>
      </c>
      <c r="F66" s="66">
        <v>11960.493</v>
      </c>
      <c r="G66" s="66">
        <v>0</v>
      </c>
      <c r="H66" s="67">
        <f t="shared" si="2"/>
        <v>0</v>
      </c>
    </row>
    <row r="67" spans="1:8" ht="43.5" customHeight="1" x14ac:dyDescent="0.2">
      <c r="A67" s="68" t="s">
        <v>180</v>
      </c>
      <c r="B67" s="69" t="s">
        <v>14</v>
      </c>
      <c r="C67" s="69" t="s">
        <v>39</v>
      </c>
      <c r="D67" s="70" t="s">
        <v>132</v>
      </c>
      <c r="E67" s="69" t="s">
        <v>24</v>
      </c>
      <c r="F67" s="71">
        <v>974.89</v>
      </c>
      <c r="G67" s="71">
        <v>0</v>
      </c>
      <c r="H67" s="72">
        <f t="shared" si="2"/>
        <v>0</v>
      </c>
    </row>
    <row r="68" spans="1:8" ht="33.75" customHeight="1" x14ac:dyDescent="0.2">
      <c r="A68" s="33" t="s">
        <v>25</v>
      </c>
      <c r="B68" s="69" t="s">
        <v>14</v>
      </c>
      <c r="C68" s="69" t="s">
        <v>39</v>
      </c>
      <c r="D68" s="70" t="s">
        <v>133</v>
      </c>
      <c r="E68" s="69" t="s">
        <v>24</v>
      </c>
      <c r="F68" s="71">
        <v>10</v>
      </c>
      <c r="G68" s="71">
        <v>0</v>
      </c>
      <c r="H68" s="72">
        <f t="shared" si="2"/>
        <v>0</v>
      </c>
    </row>
    <row r="69" spans="1:8" ht="30" x14ac:dyDescent="0.2">
      <c r="A69" s="49" t="s">
        <v>42</v>
      </c>
      <c r="B69" s="50" t="s">
        <v>14</v>
      </c>
      <c r="C69" s="50" t="s">
        <v>41</v>
      </c>
      <c r="D69" s="50" t="s">
        <v>134</v>
      </c>
      <c r="E69" s="50" t="s">
        <v>13</v>
      </c>
      <c r="F69" s="51">
        <f>SUM(F70:F72)</f>
        <v>1073.913</v>
      </c>
      <c r="G69" s="51">
        <f>SUM(G70:G72)</f>
        <v>565.59</v>
      </c>
      <c r="H69" s="52">
        <f t="shared" si="2"/>
        <v>52.666277435881682</v>
      </c>
    </row>
    <row r="70" spans="1:8" ht="42.75" x14ac:dyDescent="0.2">
      <c r="A70" s="73" t="s">
        <v>25</v>
      </c>
      <c r="B70" s="74" t="s">
        <v>14</v>
      </c>
      <c r="C70" s="74" t="s">
        <v>41</v>
      </c>
      <c r="D70" s="74" t="s">
        <v>135</v>
      </c>
      <c r="E70" s="74" t="s">
        <v>24</v>
      </c>
      <c r="F70" s="75">
        <v>745</v>
      </c>
      <c r="G70" s="75">
        <v>560.59</v>
      </c>
      <c r="H70" s="76">
        <f t="shared" si="2"/>
        <v>75.246979865771806</v>
      </c>
    </row>
    <row r="71" spans="1:8" ht="29.25" thickBot="1" x14ac:dyDescent="0.25">
      <c r="A71" s="44" t="s">
        <v>88</v>
      </c>
      <c r="B71" s="56" t="s">
        <v>14</v>
      </c>
      <c r="C71" s="56" t="s">
        <v>41</v>
      </c>
      <c r="D71" s="56" t="s">
        <v>160</v>
      </c>
      <c r="E71" s="56" t="s">
        <v>24</v>
      </c>
      <c r="F71" s="57">
        <v>5</v>
      </c>
      <c r="G71" s="57">
        <v>5</v>
      </c>
      <c r="H71" s="58">
        <f t="shared" si="2"/>
        <v>100</v>
      </c>
    </row>
    <row r="72" spans="1:8" ht="44.25" thickBot="1" x14ac:dyDescent="0.25">
      <c r="A72" s="77" t="s">
        <v>179</v>
      </c>
      <c r="B72" s="78" t="s">
        <v>14</v>
      </c>
      <c r="C72" s="78" t="s">
        <v>41</v>
      </c>
      <c r="D72" s="78" t="s">
        <v>159</v>
      </c>
      <c r="E72" s="78" t="s">
        <v>24</v>
      </c>
      <c r="F72" s="79">
        <v>323.91300000000001</v>
      </c>
      <c r="G72" s="79">
        <v>0</v>
      </c>
      <c r="H72" s="80">
        <f>G72/F72*100</f>
        <v>0</v>
      </c>
    </row>
    <row r="73" spans="1:8" s="7" customFormat="1" ht="30" x14ac:dyDescent="0.2">
      <c r="A73" s="81" t="s">
        <v>44</v>
      </c>
      <c r="B73" s="30" t="s">
        <v>14</v>
      </c>
      <c r="C73" s="30" t="s">
        <v>43</v>
      </c>
      <c r="D73" s="82" t="s">
        <v>129</v>
      </c>
      <c r="E73" s="82" t="s">
        <v>13</v>
      </c>
      <c r="F73" s="83">
        <f>+F74+F83+F80</f>
        <v>32012.735210000003</v>
      </c>
      <c r="G73" s="83">
        <f>+G74+G83+G80</f>
        <v>20298.093000000001</v>
      </c>
      <c r="H73" s="84">
        <f t="shared" si="2"/>
        <v>63.406306480364009</v>
      </c>
    </row>
    <row r="74" spans="1:8" ht="13.15" customHeight="1" x14ac:dyDescent="0.2">
      <c r="A74" s="49" t="s">
        <v>46</v>
      </c>
      <c r="B74" s="50" t="s">
        <v>14</v>
      </c>
      <c r="C74" s="50" t="s">
        <v>45</v>
      </c>
      <c r="D74" s="50" t="s">
        <v>129</v>
      </c>
      <c r="E74" s="50" t="s">
        <v>13</v>
      </c>
      <c r="F74" s="51">
        <f>SUM(F75:F79)</f>
        <v>9988.402</v>
      </c>
      <c r="G74" s="51">
        <f>SUM(G75:G79)</f>
        <v>9504.9539999999997</v>
      </c>
      <c r="H74" s="52">
        <f t="shared" si="2"/>
        <v>95.159906459511731</v>
      </c>
    </row>
    <row r="75" spans="1:8" ht="24.6" customHeight="1" x14ac:dyDescent="0.2">
      <c r="A75" s="33" t="s">
        <v>25</v>
      </c>
      <c r="B75" s="34" t="s">
        <v>14</v>
      </c>
      <c r="C75" s="34" t="s">
        <v>45</v>
      </c>
      <c r="D75" s="34" t="s">
        <v>138</v>
      </c>
      <c r="E75" s="34" t="s">
        <v>24</v>
      </c>
      <c r="F75" s="35">
        <v>371</v>
      </c>
      <c r="G75" s="35">
        <v>37.555999999999997</v>
      </c>
      <c r="H75" s="36">
        <f t="shared" si="2"/>
        <v>10.122911051212938</v>
      </c>
    </row>
    <row r="76" spans="1:8" ht="35.25" customHeight="1" x14ac:dyDescent="0.2">
      <c r="A76" s="33" t="s">
        <v>25</v>
      </c>
      <c r="B76" s="34" t="s">
        <v>14</v>
      </c>
      <c r="C76" s="34" t="s">
        <v>45</v>
      </c>
      <c r="D76" s="34" t="s">
        <v>136</v>
      </c>
      <c r="E76" s="34" t="s">
        <v>24</v>
      </c>
      <c r="F76" s="35">
        <v>204.58</v>
      </c>
      <c r="G76" s="35">
        <v>88.602999999999994</v>
      </c>
      <c r="H76" s="36">
        <f t="shared" si="2"/>
        <v>43.309707693811703</v>
      </c>
    </row>
    <row r="77" spans="1:8" ht="17.45" customHeight="1" x14ac:dyDescent="0.2">
      <c r="A77" s="85" t="s">
        <v>110</v>
      </c>
      <c r="B77" s="34" t="s">
        <v>14</v>
      </c>
      <c r="C77" s="34" t="s">
        <v>45</v>
      </c>
      <c r="D77" s="86">
        <v>6290013010</v>
      </c>
      <c r="E77" s="87">
        <v>540</v>
      </c>
      <c r="F77" s="88">
        <v>109.5</v>
      </c>
      <c r="G77" s="88">
        <v>82.125</v>
      </c>
      <c r="H77" s="89">
        <f t="shared" si="2"/>
        <v>75</v>
      </c>
    </row>
    <row r="78" spans="1:8" ht="11.45" customHeight="1" x14ac:dyDescent="0.2">
      <c r="A78" s="90" t="s">
        <v>110</v>
      </c>
      <c r="B78" s="69" t="s">
        <v>14</v>
      </c>
      <c r="C78" s="69" t="s">
        <v>45</v>
      </c>
      <c r="D78" s="91">
        <v>6290013030</v>
      </c>
      <c r="E78" s="92">
        <v>540</v>
      </c>
      <c r="F78" s="93">
        <v>26.6</v>
      </c>
      <c r="G78" s="93">
        <v>19.95</v>
      </c>
      <c r="H78" s="94">
        <f t="shared" si="2"/>
        <v>74.999999999999986</v>
      </c>
    </row>
    <row r="79" spans="1:8" ht="36" customHeight="1" x14ac:dyDescent="0.2">
      <c r="A79" s="95" t="s">
        <v>181</v>
      </c>
      <c r="B79" s="69" t="s">
        <v>14</v>
      </c>
      <c r="C79" s="69" t="s">
        <v>45</v>
      </c>
      <c r="D79" s="91" t="s">
        <v>161</v>
      </c>
      <c r="E79" s="92">
        <v>412</v>
      </c>
      <c r="F79" s="93">
        <v>9276.7219999999998</v>
      </c>
      <c r="G79" s="93">
        <v>9276.7199999999993</v>
      </c>
      <c r="H79" s="94">
        <f>G79/F79*100</f>
        <v>99.999978440660399</v>
      </c>
    </row>
    <row r="80" spans="1:8" ht="13.15" customHeight="1" x14ac:dyDescent="0.25">
      <c r="A80" s="96" t="s">
        <v>113</v>
      </c>
      <c r="B80" s="50" t="s">
        <v>14</v>
      </c>
      <c r="C80" s="50" t="s">
        <v>97</v>
      </c>
      <c r="D80" s="50" t="s">
        <v>129</v>
      </c>
      <c r="E80" s="50"/>
      <c r="F80" s="51">
        <f>SUM(F81:F82)</f>
        <v>148.91</v>
      </c>
      <c r="G80" s="51">
        <f>SUM(G81:G82)</f>
        <v>106.697</v>
      </c>
      <c r="H80" s="52">
        <f t="shared" si="2"/>
        <v>71.652004566516695</v>
      </c>
    </row>
    <row r="81" spans="1:8" ht="24.6" customHeight="1" x14ac:dyDescent="0.2">
      <c r="A81" s="33" t="s">
        <v>25</v>
      </c>
      <c r="B81" s="34" t="s">
        <v>14</v>
      </c>
      <c r="C81" s="34" t="s">
        <v>97</v>
      </c>
      <c r="D81" s="34" t="s">
        <v>137</v>
      </c>
      <c r="E81" s="34" t="s">
        <v>162</v>
      </c>
      <c r="F81" s="35">
        <v>35</v>
      </c>
      <c r="G81" s="35">
        <v>21.265000000000001</v>
      </c>
      <c r="H81" s="36">
        <f t="shared" si="2"/>
        <v>60.757142857142853</v>
      </c>
    </row>
    <row r="82" spans="1:8" s="12" customFormat="1" ht="13.15" customHeight="1" x14ac:dyDescent="0.2">
      <c r="A82" s="85" t="s">
        <v>110</v>
      </c>
      <c r="B82" s="34" t="s">
        <v>14</v>
      </c>
      <c r="C82" s="34" t="s">
        <v>97</v>
      </c>
      <c r="D82" s="86">
        <v>6290013070</v>
      </c>
      <c r="E82" s="87">
        <v>540</v>
      </c>
      <c r="F82" s="88">
        <v>113.91</v>
      </c>
      <c r="G82" s="88">
        <v>85.432000000000002</v>
      </c>
      <c r="H82" s="89">
        <f t="shared" si="2"/>
        <v>74.999561056974812</v>
      </c>
    </row>
    <row r="83" spans="1:8" ht="30" x14ac:dyDescent="0.2">
      <c r="A83" s="97" t="s">
        <v>48</v>
      </c>
      <c r="B83" s="98" t="s">
        <v>14</v>
      </c>
      <c r="C83" s="98" t="s">
        <v>47</v>
      </c>
      <c r="D83" s="19" t="s">
        <v>129</v>
      </c>
      <c r="E83" s="98" t="s">
        <v>13</v>
      </c>
      <c r="F83" s="99">
        <f>SUM(F84:F97)</f>
        <v>21875.423210000001</v>
      </c>
      <c r="G83" s="99">
        <f>SUM(G84:G97)</f>
        <v>10686.441999999999</v>
      </c>
      <c r="H83" s="100">
        <f>G83/F83*100</f>
        <v>48.851361170991481</v>
      </c>
    </row>
    <row r="84" spans="1:8" ht="13.15" customHeight="1" x14ac:dyDescent="0.2">
      <c r="A84" s="33" t="s">
        <v>25</v>
      </c>
      <c r="B84" s="34" t="s">
        <v>14</v>
      </c>
      <c r="C84" s="34" t="s">
        <v>47</v>
      </c>
      <c r="D84" s="34" t="s">
        <v>139</v>
      </c>
      <c r="E84" s="34" t="s">
        <v>24</v>
      </c>
      <c r="F84" s="35">
        <v>3400</v>
      </c>
      <c r="G84" s="35">
        <v>3157.0279999999998</v>
      </c>
      <c r="H84" s="36">
        <f t="shared" si="2"/>
        <v>92.853764705882341</v>
      </c>
    </row>
    <row r="85" spans="1:8" ht="13.15" customHeight="1" x14ac:dyDescent="0.2">
      <c r="A85" s="33" t="s">
        <v>25</v>
      </c>
      <c r="B85" s="34" t="s">
        <v>14</v>
      </c>
      <c r="C85" s="34" t="s">
        <v>47</v>
      </c>
      <c r="D85" s="34" t="s">
        <v>139</v>
      </c>
      <c r="E85" s="34" t="s">
        <v>162</v>
      </c>
      <c r="F85" s="35">
        <v>2500</v>
      </c>
      <c r="G85" s="35">
        <v>1786.348</v>
      </c>
      <c r="H85" s="36">
        <f t="shared" si="2"/>
        <v>71.453919999999997</v>
      </c>
    </row>
    <row r="86" spans="1:8" ht="13.15" customHeight="1" x14ac:dyDescent="0.2">
      <c r="A86" s="33" t="s">
        <v>84</v>
      </c>
      <c r="B86" s="34" t="s">
        <v>14</v>
      </c>
      <c r="C86" s="34" t="s">
        <v>47</v>
      </c>
      <c r="D86" s="34" t="s">
        <v>139</v>
      </c>
      <c r="E86" s="34" t="s">
        <v>85</v>
      </c>
      <c r="F86" s="35">
        <v>20</v>
      </c>
      <c r="G86" s="35">
        <v>0.54</v>
      </c>
      <c r="H86" s="36">
        <f t="shared" si="2"/>
        <v>2.7</v>
      </c>
    </row>
    <row r="87" spans="1:8" ht="42.75" x14ac:dyDescent="0.2">
      <c r="A87" s="33" t="s">
        <v>25</v>
      </c>
      <c r="B87" s="34" t="s">
        <v>14</v>
      </c>
      <c r="C87" s="34" t="s">
        <v>47</v>
      </c>
      <c r="D87" s="34" t="s">
        <v>140</v>
      </c>
      <c r="E87" s="34" t="s">
        <v>24</v>
      </c>
      <c r="F87" s="35">
        <v>50</v>
      </c>
      <c r="G87" s="35">
        <v>0</v>
      </c>
      <c r="H87" s="36">
        <f t="shared" si="2"/>
        <v>0</v>
      </c>
    </row>
    <row r="88" spans="1:8" ht="23.45" customHeight="1" x14ac:dyDescent="0.2">
      <c r="A88" s="33" t="s">
        <v>25</v>
      </c>
      <c r="B88" s="34" t="s">
        <v>14</v>
      </c>
      <c r="C88" s="34" t="s">
        <v>47</v>
      </c>
      <c r="D88" s="34" t="s">
        <v>141</v>
      </c>
      <c r="E88" s="34" t="s">
        <v>24</v>
      </c>
      <c r="F88" s="35">
        <v>4785.0069999999996</v>
      </c>
      <c r="G88" s="35">
        <v>3970.99</v>
      </c>
      <c r="H88" s="36">
        <f t="shared" si="2"/>
        <v>82.988175356901266</v>
      </c>
    </row>
    <row r="89" spans="1:8" ht="36" customHeight="1" x14ac:dyDescent="0.2">
      <c r="A89" s="33" t="s">
        <v>182</v>
      </c>
      <c r="B89" s="34" t="s">
        <v>14</v>
      </c>
      <c r="C89" s="34" t="s">
        <v>47</v>
      </c>
      <c r="D89" s="34" t="s">
        <v>141</v>
      </c>
      <c r="E89" s="34" t="s">
        <v>24</v>
      </c>
      <c r="F89" s="35">
        <v>590.45000000000005</v>
      </c>
      <c r="G89" s="35">
        <v>0</v>
      </c>
      <c r="H89" s="36">
        <f t="shared" ref="H89" si="3">G89/F89*100</f>
        <v>0</v>
      </c>
    </row>
    <row r="90" spans="1:8" ht="32.25" customHeight="1" x14ac:dyDescent="0.2">
      <c r="A90" s="33" t="s">
        <v>183</v>
      </c>
      <c r="B90" s="34" t="s">
        <v>14</v>
      </c>
      <c r="C90" s="34" t="s">
        <v>47</v>
      </c>
      <c r="D90" s="34" t="s">
        <v>163</v>
      </c>
      <c r="E90" s="34" t="s">
        <v>24</v>
      </c>
      <c r="F90" s="35">
        <v>2273.5306099999998</v>
      </c>
      <c r="G90" s="35">
        <v>0</v>
      </c>
      <c r="H90" s="36">
        <f t="shared" si="2"/>
        <v>0</v>
      </c>
    </row>
    <row r="91" spans="1:8" ht="23.45" customHeight="1" x14ac:dyDescent="0.2">
      <c r="A91" s="33" t="s">
        <v>184</v>
      </c>
      <c r="B91" s="34" t="s">
        <v>14</v>
      </c>
      <c r="C91" s="34" t="s">
        <v>47</v>
      </c>
      <c r="D91" s="34" t="s">
        <v>164</v>
      </c>
      <c r="E91" s="34" t="s">
        <v>24</v>
      </c>
      <c r="F91" s="35">
        <v>1037.6099999999999</v>
      </c>
      <c r="G91" s="35">
        <v>192.58600000000001</v>
      </c>
      <c r="H91" s="36">
        <f t="shared" si="2"/>
        <v>18.560538159809564</v>
      </c>
    </row>
    <row r="92" spans="1:8" ht="25.5" customHeight="1" x14ac:dyDescent="0.2">
      <c r="A92" s="33" t="s">
        <v>185</v>
      </c>
      <c r="B92" s="64" t="s">
        <v>14</v>
      </c>
      <c r="C92" s="64" t="s">
        <v>47</v>
      </c>
      <c r="D92" s="64" t="s">
        <v>142</v>
      </c>
      <c r="E92" s="64" t="s">
        <v>24</v>
      </c>
      <c r="F92" s="65">
        <v>1151.414</v>
      </c>
      <c r="G92" s="65">
        <v>0</v>
      </c>
      <c r="H92" s="55">
        <f t="shared" si="2"/>
        <v>0</v>
      </c>
    </row>
    <row r="93" spans="1:8" ht="24.75" customHeight="1" x14ac:dyDescent="0.2">
      <c r="A93" s="63" t="s">
        <v>186</v>
      </c>
      <c r="B93" s="64" t="s">
        <v>14</v>
      </c>
      <c r="C93" s="64" t="s">
        <v>47</v>
      </c>
      <c r="D93" s="54" t="s">
        <v>165</v>
      </c>
      <c r="E93" s="64" t="s">
        <v>24</v>
      </c>
      <c r="F93" s="65">
        <v>2064.6035999999999</v>
      </c>
      <c r="G93" s="65">
        <v>0</v>
      </c>
      <c r="H93" s="55">
        <f t="shared" si="2"/>
        <v>0</v>
      </c>
    </row>
    <row r="94" spans="1:8" ht="21.75" customHeight="1" x14ac:dyDescent="0.2">
      <c r="A94" s="33" t="s">
        <v>187</v>
      </c>
      <c r="B94" s="64" t="s">
        <v>14</v>
      </c>
      <c r="C94" s="64" t="s">
        <v>47</v>
      </c>
      <c r="D94" s="54" t="s">
        <v>143</v>
      </c>
      <c r="E94" s="64" t="s">
        <v>24</v>
      </c>
      <c r="F94" s="65">
        <v>1578.95</v>
      </c>
      <c r="G94" s="65">
        <v>1578.95</v>
      </c>
      <c r="H94" s="55">
        <f t="shared" si="2"/>
        <v>100</v>
      </c>
    </row>
    <row r="95" spans="1:8" ht="21.75" customHeight="1" x14ac:dyDescent="0.2">
      <c r="A95" s="101" t="s">
        <v>188</v>
      </c>
      <c r="B95" s="54" t="s">
        <v>14</v>
      </c>
      <c r="C95" s="54" t="s">
        <v>47</v>
      </c>
      <c r="D95" s="54" t="s">
        <v>177</v>
      </c>
      <c r="E95" s="54" t="s">
        <v>24</v>
      </c>
      <c r="F95" s="37">
        <v>2243.4160000000002</v>
      </c>
      <c r="G95" s="37">
        <v>0</v>
      </c>
      <c r="H95" s="38">
        <v>0</v>
      </c>
    </row>
    <row r="96" spans="1:8" ht="21" customHeight="1" x14ac:dyDescent="0.2">
      <c r="A96" s="101" t="s">
        <v>189</v>
      </c>
      <c r="B96" s="54" t="s">
        <v>14</v>
      </c>
      <c r="C96" s="54" t="s">
        <v>47</v>
      </c>
      <c r="D96" s="54" t="s">
        <v>166</v>
      </c>
      <c r="E96" s="54" t="s">
        <v>24</v>
      </c>
      <c r="F96" s="37">
        <v>110.182</v>
      </c>
      <c r="G96" s="37">
        <v>0</v>
      </c>
      <c r="H96" s="38">
        <f t="shared" si="2"/>
        <v>0</v>
      </c>
    </row>
    <row r="97" spans="1:8" ht="23.45" customHeight="1" thickBot="1" x14ac:dyDescent="0.25">
      <c r="A97" s="44" t="s">
        <v>106</v>
      </c>
      <c r="B97" s="102" t="s">
        <v>14</v>
      </c>
      <c r="C97" s="102" t="s">
        <v>47</v>
      </c>
      <c r="D97" s="102" t="s">
        <v>144</v>
      </c>
      <c r="E97" s="102" t="s">
        <v>24</v>
      </c>
      <c r="F97" s="103">
        <v>70.260000000000005</v>
      </c>
      <c r="G97" s="103">
        <v>0</v>
      </c>
      <c r="H97" s="104">
        <f t="shared" si="2"/>
        <v>0</v>
      </c>
    </row>
    <row r="98" spans="1:8" ht="30" x14ac:dyDescent="0.2">
      <c r="A98" s="29" t="s">
        <v>50</v>
      </c>
      <c r="B98" s="30" t="s">
        <v>14</v>
      </c>
      <c r="C98" s="30" t="s">
        <v>49</v>
      </c>
      <c r="D98" s="105" t="s">
        <v>145</v>
      </c>
      <c r="E98" s="30" t="s">
        <v>13</v>
      </c>
      <c r="F98" s="31">
        <f>+F99</f>
        <v>727.25599999999997</v>
      </c>
      <c r="G98" s="31">
        <f>G99</f>
        <v>316.29500000000002</v>
      </c>
      <c r="H98" s="32">
        <f>+H99</f>
        <v>43.49156280594454</v>
      </c>
    </row>
    <row r="99" spans="1:8" ht="30" x14ac:dyDescent="0.2">
      <c r="A99" s="49" t="s">
        <v>52</v>
      </c>
      <c r="B99" s="50" t="s">
        <v>14</v>
      </c>
      <c r="C99" s="50" t="s">
        <v>51</v>
      </c>
      <c r="D99" s="19" t="s">
        <v>145</v>
      </c>
      <c r="E99" s="50" t="s">
        <v>13</v>
      </c>
      <c r="F99" s="51">
        <f>SUM(F100:F102)</f>
        <v>727.25599999999997</v>
      </c>
      <c r="G99" s="51">
        <f>SUM(G100:G102)</f>
        <v>316.29500000000002</v>
      </c>
      <c r="H99" s="52">
        <f>G99/F99*100</f>
        <v>43.49156280594454</v>
      </c>
    </row>
    <row r="100" spans="1:8" ht="13.15" customHeight="1" x14ac:dyDescent="0.2">
      <c r="A100" s="33" t="s">
        <v>25</v>
      </c>
      <c r="B100" s="34" t="s">
        <v>14</v>
      </c>
      <c r="C100" s="34" t="s">
        <v>51</v>
      </c>
      <c r="D100" s="34" t="s">
        <v>146</v>
      </c>
      <c r="E100" s="34" t="s">
        <v>24</v>
      </c>
      <c r="F100" s="35">
        <v>300</v>
      </c>
      <c r="G100" s="35">
        <v>88.037999999999997</v>
      </c>
      <c r="H100" s="36">
        <f>G100/F100*100</f>
        <v>29.346</v>
      </c>
    </row>
    <row r="101" spans="1:8" ht="28.5" x14ac:dyDescent="0.2">
      <c r="A101" s="33" t="s">
        <v>99</v>
      </c>
      <c r="B101" s="34" t="s">
        <v>14</v>
      </c>
      <c r="C101" s="34" t="s">
        <v>51</v>
      </c>
      <c r="D101" s="34" t="s">
        <v>148</v>
      </c>
      <c r="E101" s="34" t="s">
        <v>56</v>
      </c>
      <c r="F101" s="35">
        <v>328.154</v>
      </c>
      <c r="G101" s="35">
        <f>147.159+28.154</f>
        <v>175.31299999999999</v>
      </c>
      <c r="H101" s="36">
        <f>G101/F101*100</f>
        <v>53.424002145334207</v>
      </c>
    </row>
    <row r="102" spans="1:8" ht="43.5" thickBot="1" x14ac:dyDescent="0.25">
      <c r="A102" s="44" t="s">
        <v>98</v>
      </c>
      <c r="B102" s="56" t="s">
        <v>14</v>
      </c>
      <c r="C102" s="56" t="s">
        <v>51</v>
      </c>
      <c r="D102" s="56" t="s">
        <v>148</v>
      </c>
      <c r="E102" s="56" t="s">
        <v>79</v>
      </c>
      <c r="F102" s="57">
        <v>99.102000000000004</v>
      </c>
      <c r="G102" s="57">
        <f>44.442+8.502</f>
        <v>52.944000000000003</v>
      </c>
      <c r="H102" s="58">
        <f>G102/F102*100</f>
        <v>53.423745232185027</v>
      </c>
    </row>
    <row r="103" spans="1:8" ht="15" x14ac:dyDescent="0.2">
      <c r="A103" s="29" t="s">
        <v>58</v>
      </c>
      <c r="B103" s="30" t="s">
        <v>14</v>
      </c>
      <c r="C103" s="30" t="s">
        <v>57</v>
      </c>
      <c r="D103" s="30" t="s">
        <v>13</v>
      </c>
      <c r="E103" s="30" t="s">
        <v>13</v>
      </c>
      <c r="F103" s="31">
        <f>+F104</f>
        <v>588.44000000000005</v>
      </c>
      <c r="G103" s="31">
        <f>G104</f>
        <v>437.05</v>
      </c>
      <c r="H103" s="32">
        <f>H104</f>
        <v>74.272653116715375</v>
      </c>
    </row>
    <row r="104" spans="1:8" ht="15" x14ac:dyDescent="0.2">
      <c r="A104" s="49" t="s">
        <v>60</v>
      </c>
      <c r="B104" s="50" t="s">
        <v>14</v>
      </c>
      <c r="C104" s="50" t="s">
        <v>59</v>
      </c>
      <c r="D104" s="50" t="s">
        <v>13</v>
      </c>
      <c r="E104" s="50" t="s">
        <v>13</v>
      </c>
      <c r="F104" s="51">
        <f>+F105</f>
        <v>588.44000000000005</v>
      </c>
      <c r="G104" s="51">
        <f>G105</f>
        <v>437.05</v>
      </c>
      <c r="H104" s="52">
        <f>H105</f>
        <v>74.272653116715375</v>
      </c>
    </row>
    <row r="105" spans="1:8" ht="30" x14ac:dyDescent="0.2">
      <c r="A105" s="46" t="s">
        <v>65</v>
      </c>
      <c r="B105" s="16" t="s">
        <v>14</v>
      </c>
      <c r="C105" s="16" t="s">
        <v>59</v>
      </c>
      <c r="D105" s="16" t="s">
        <v>75</v>
      </c>
      <c r="E105" s="16" t="s">
        <v>13</v>
      </c>
      <c r="F105" s="47">
        <f>F106+F107</f>
        <v>588.44000000000005</v>
      </c>
      <c r="G105" s="47">
        <f>G106+G107</f>
        <v>437.05</v>
      </c>
      <c r="H105" s="48">
        <f>G105/F105*100</f>
        <v>74.272653116715375</v>
      </c>
    </row>
    <row r="106" spans="1:8" ht="57" x14ac:dyDescent="0.2">
      <c r="A106" s="63" t="s">
        <v>62</v>
      </c>
      <c r="B106" s="64" t="s">
        <v>14</v>
      </c>
      <c r="C106" s="64" t="s">
        <v>59</v>
      </c>
      <c r="D106" s="64" t="s">
        <v>76</v>
      </c>
      <c r="E106" s="64" t="s">
        <v>61</v>
      </c>
      <c r="F106" s="65">
        <v>587.84</v>
      </c>
      <c r="G106" s="65">
        <v>437</v>
      </c>
      <c r="H106" s="55">
        <f>G106/F106*100</f>
        <v>74.339956450734888</v>
      </c>
    </row>
    <row r="107" spans="1:8" ht="29.25" thickBot="1" x14ac:dyDescent="0.25">
      <c r="A107" s="106" t="s">
        <v>154</v>
      </c>
      <c r="B107" s="102" t="s">
        <v>14</v>
      </c>
      <c r="C107" s="102" t="s">
        <v>155</v>
      </c>
      <c r="D107" s="102" t="s">
        <v>150</v>
      </c>
      <c r="E107" s="102" t="s">
        <v>156</v>
      </c>
      <c r="F107" s="103">
        <v>0.6</v>
      </c>
      <c r="G107" s="103">
        <v>0.05</v>
      </c>
      <c r="H107" s="104">
        <f>G107/F107*100</f>
        <v>8.3333333333333339</v>
      </c>
    </row>
    <row r="108" spans="1:8" ht="15.75" thickBot="1" x14ac:dyDescent="0.3">
      <c r="A108" s="107" t="s">
        <v>63</v>
      </c>
      <c r="B108" s="108" t="s">
        <v>13</v>
      </c>
      <c r="C108" s="108" t="s">
        <v>13</v>
      </c>
      <c r="D108" s="108" t="s">
        <v>13</v>
      </c>
      <c r="E108" s="109" t="s">
        <v>13</v>
      </c>
      <c r="F108" s="110">
        <f>+F13</f>
        <v>82276.946240000005</v>
      </c>
      <c r="G108" s="110">
        <f>+G13</f>
        <v>42124.124000000011</v>
      </c>
      <c r="H108" s="110">
        <f>G108/F108*100</f>
        <v>51.197967261843779</v>
      </c>
    </row>
    <row r="109" spans="1:8" ht="26.25" customHeight="1" x14ac:dyDescent="0.25">
      <c r="A109" s="111" t="s">
        <v>67</v>
      </c>
      <c r="B109" s="112"/>
      <c r="C109" s="22"/>
      <c r="D109" s="112"/>
      <c r="E109" s="113"/>
      <c r="F109" s="114"/>
      <c r="G109" s="114"/>
      <c r="H109" s="115"/>
    </row>
    <row r="110" spans="1:8" ht="15" x14ac:dyDescent="0.2">
      <c r="A110" s="49" t="s">
        <v>54</v>
      </c>
      <c r="B110" s="50" t="s">
        <v>14</v>
      </c>
      <c r="C110" s="50" t="s">
        <v>53</v>
      </c>
      <c r="D110" s="50" t="s">
        <v>13</v>
      </c>
      <c r="E110" s="50" t="s">
        <v>13</v>
      </c>
      <c r="F110" s="51">
        <f>F111+F133</f>
        <v>12084.740000000002</v>
      </c>
      <c r="G110" s="51">
        <f>G111+G133</f>
        <v>7597.4218000000001</v>
      </c>
      <c r="H110" s="52">
        <f t="shared" ref="H110:H115" si="4">G110/F110*100</f>
        <v>62.867896206289906</v>
      </c>
    </row>
    <row r="111" spans="1:8" ht="15" x14ac:dyDescent="0.2">
      <c r="A111" s="49" t="s">
        <v>122</v>
      </c>
      <c r="B111" s="50"/>
      <c r="C111" s="50"/>
      <c r="D111" s="50"/>
      <c r="E111" s="50"/>
      <c r="F111" s="51">
        <f>F112+F129</f>
        <v>10707.54</v>
      </c>
      <c r="G111" s="51">
        <f>G112+G129</f>
        <v>6801.5478000000003</v>
      </c>
      <c r="H111" s="52">
        <f t="shared" si="4"/>
        <v>63.521105688141255</v>
      </c>
    </row>
    <row r="112" spans="1:8" ht="30" x14ac:dyDescent="0.2">
      <c r="A112" s="49" t="s">
        <v>64</v>
      </c>
      <c r="B112" s="50" t="s">
        <v>14</v>
      </c>
      <c r="C112" s="50" t="s">
        <v>55</v>
      </c>
      <c r="D112" s="50" t="s">
        <v>13</v>
      </c>
      <c r="E112" s="50" t="s">
        <v>13</v>
      </c>
      <c r="F112" s="51">
        <f>F113+F122+F128</f>
        <v>7818.54</v>
      </c>
      <c r="G112" s="51">
        <f>G113+G122+G128</f>
        <v>4864.3178000000007</v>
      </c>
      <c r="H112" s="52">
        <f t="shared" si="4"/>
        <v>62.21516804927775</v>
      </c>
    </row>
    <row r="113" spans="1:8" ht="30" x14ac:dyDescent="0.2">
      <c r="A113" s="46" t="s">
        <v>64</v>
      </c>
      <c r="B113" s="16" t="s">
        <v>14</v>
      </c>
      <c r="C113" s="16" t="s">
        <v>55</v>
      </c>
      <c r="D113" s="16" t="s">
        <v>149</v>
      </c>
      <c r="E113" s="16" t="s">
        <v>13</v>
      </c>
      <c r="F113" s="47">
        <f>SUM(F114:F121)</f>
        <v>5471</v>
      </c>
      <c r="G113" s="47">
        <f>SUM(G114:G121)</f>
        <v>3712.3188000000005</v>
      </c>
      <c r="H113" s="48">
        <f t="shared" si="4"/>
        <v>67.854483641016273</v>
      </c>
    </row>
    <row r="114" spans="1:8" ht="28.5" x14ac:dyDescent="0.2">
      <c r="A114" s="33" t="s">
        <v>89</v>
      </c>
      <c r="B114" s="34" t="s">
        <v>14</v>
      </c>
      <c r="C114" s="34" t="s">
        <v>55</v>
      </c>
      <c r="D114" s="34" t="s">
        <v>150</v>
      </c>
      <c r="E114" s="34" t="s">
        <v>56</v>
      </c>
      <c r="F114" s="35">
        <v>3055.453</v>
      </c>
      <c r="G114" s="35">
        <v>1995.049</v>
      </c>
      <c r="H114" s="36">
        <f t="shared" si="4"/>
        <v>65.294704254982818</v>
      </c>
    </row>
    <row r="115" spans="1:8" ht="28.5" x14ac:dyDescent="0.2">
      <c r="A115" s="33" t="s">
        <v>86</v>
      </c>
      <c r="B115" s="34" t="s">
        <v>14</v>
      </c>
      <c r="C115" s="34" t="s">
        <v>55</v>
      </c>
      <c r="D115" s="34" t="s">
        <v>150</v>
      </c>
      <c r="E115" s="34" t="s">
        <v>87</v>
      </c>
      <c r="F115" s="35">
        <v>13</v>
      </c>
      <c r="G115" s="35">
        <v>0</v>
      </c>
      <c r="H115" s="36">
        <f t="shared" si="4"/>
        <v>0</v>
      </c>
    </row>
    <row r="116" spans="1:8" ht="13.15" customHeight="1" x14ac:dyDescent="0.2">
      <c r="A116" s="33" t="s">
        <v>90</v>
      </c>
      <c r="B116" s="34" t="s">
        <v>14</v>
      </c>
      <c r="C116" s="34" t="s">
        <v>55</v>
      </c>
      <c r="D116" s="34" t="s">
        <v>150</v>
      </c>
      <c r="E116" s="34" t="s">
        <v>79</v>
      </c>
      <c r="F116" s="35">
        <v>922.74699999999996</v>
      </c>
      <c r="G116" s="35">
        <v>546.35400000000004</v>
      </c>
      <c r="H116" s="36">
        <f t="shared" ref="H116:H128" si="5">G116/F116*100</f>
        <v>59.209512466580769</v>
      </c>
    </row>
    <row r="117" spans="1:8" ht="42.75" x14ac:dyDescent="0.2">
      <c r="A117" s="33" t="s">
        <v>25</v>
      </c>
      <c r="B117" s="34" t="s">
        <v>14</v>
      </c>
      <c r="C117" s="34" t="s">
        <v>55</v>
      </c>
      <c r="D117" s="34" t="s">
        <v>150</v>
      </c>
      <c r="E117" s="34" t="s">
        <v>81</v>
      </c>
      <c r="F117" s="35">
        <v>105.8</v>
      </c>
      <c r="G117" s="35">
        <v>93.903800000000004</v>
      </c>
      <c r="H117" s="36">
        <f t="shared" si="5"/>
        <v>88.755954631379964</v>
      </c>
    </row>
    <row r="118" spans="1:8" ht="13.15" customHeight="1" x14ac:dyDescent="0.2">
      <c r="A118" s="33" t="s">
        <v>25</v>
      </c>
      <c r="B118" s="34" t="s">
        <v>14</v>
      </c>
      <c r="C118" s="34" t="s">
        <v>55</v>
      </c>
      <c r="D118" s="34" t="s">
        <v>150</v>
      </c>
      <c r="E118" s="34" t="s">
        <v>24</v>
      </c>
      <c r="F118" s="35">
        <v>1167</v>
      </c>
      <c r="G118" s="35">
        <v>941.62800000000004</v>
      </c>
      <c r="H118" s="36">
        <f t="shared" si="5"/>
        <v>80.687917737789206</v>
      </c>
    </row>
    <row r="119" spans="1:8" ht="42.75" x14ac:dyDescent="0.2">
      <c r="A119" s="33" t="s">
        <v>25</v>
      </c>
      <c r="B119" s="34" t="s">
        <v>14</v>
      </c>
      <c r="C119" s="34" t="s">
        <v>55</v>
      </c>
      <c r="D119" s="34" t="s">
        <v>150</v>
      </c>
      <c r="E119" s="34" t="s">
        <v>162</v>
      </c>
      <c r="F119" s="35">
        <v>190</v>
      </c>
      <c r="G119" s="35">
        <v>118.384</v>
      </c>
      <c r="H119" s="36">
        <f t="shared" si="5"/>
        <v>62.307368421052637</v>
      </c>
    </row>
    <row r="120" spans="1:8" ht="28.5" x14ac:dyDescent="0.2">
      <c r="A120" s="33" t="s">
        <v>84</v>
      </c>
      <c r="B120" s="34" t="s">
        <v>14</v>
      </c>
      <c r="C120" s="34" t="s">
        <v>55</v>
      </c>
      <c r="D120" s="34" t="s">
        <v>150</v>
      </c>
      <c r="E120" s="34" t="s">
        <v>158</v>
      </c>
      <c r="F120" s="35">
        <v>2</v>
      </c>
      <c r="G120" s="35">
        <v>2</v>
      </c>
      <c r="H120" s="36">
        <f t="shared" si="5"/>
        <v>100</v>
      </c>
    </row>
    <row r="121" spans="1:8" ht="28.5" x14ac:dyDescent="0.2">
      <c r="A121" s="33" t="s">
        <v>172</v>
      </c>
      <c r="B121" s="34" t="s">
        <v>14</v>
      </c>
      <c r="C121" s="34" t="s">
        <v>55</v>
      </c>
      <c r="D121" s="34" t="s">
        <v>150</v>
      </c>
      <c r="E121" s="34" t="s">
        <v>85</v>
      </c>
      <c r="F121" s="35">
        <v>15</v>
      </c>
      <c r="G121" s="35">
        <v>15</v>
      </c>
      <c r="H121" s="36">
        <f t="shared" ref="H121" si="6">G121/F121*100</f>
        <v>100</v>
      </c>
    </row>
    <row r="122" spans="1:8" ht="15" customHeight="1" x14ac:dyDescent="0.2">
      <c r="A122" s="46" t="s">
        <v>147</v>
      </c>
      <c r="B122" s="16" t="s">
        <v>14</v>
      </c>
      <c r="C122" s="16" t="s">
        <v>55</v>
      </c>
      <c r="D122" s="16" t="s">
        <v>151</v>
      </c>
      <c r="E122" s="16"/>
      <c r="F122" s="47">
        <f>SUM(F123:F127)</f>
        <v>1372.54</v>
      </c>
      <c r="G122" s="47">
        <f>SUM(G123:G127)</f>
        <v>599.05599999999993</v>
      </c>
      <c r="H122" s="48">
        <f>G122/F122*100</f>
        <v>43.645795386655394</v>
      </c>
    </row>
    <row r="123" spans="1:8" ht="28.5" x14ac:dyDescent="0.2">
      <c r="A123" s="33" t="s">
        <v>89</v>
      </c>
      <c r="B123" s="34" t="s">
        <v>14</v>
      </c>
      <c r="C123" s="34" t="s">
        <v>55</v>
      </c>
      <c r="D123" s="34" t="s">
        <v>151</v>
      </c>
      <c r="E123" s="34" t="s">
        <v>56</v>
      </c>
      <c r="F123" s="35">
        <v>766.54</v>
      </c>
      <c r="G123" s="35">
        <v>322.40800000000002</v>
      </c>
      <c r="H123" s="36">
        <f t="shared" si="5"/>
        <v>42.060166462285075</v>
      </c>
    </row>
    <row r="124" spans="1:8" ht="28.5" x14ac:dyDescent="0.2">
      <c r="A124" s="33" t="s">
        <v>86</v>
      </c>
      <c r="B124" s="34" t="s">
        <v>14</v>
      </c>
      <c r="C124" s="34" t="s">
        <v>55</v>
      </c>
      <c r="D124" s="34" t="s">
        <v>151</v>
      </c>
      <c r="E124" s="34" t="s">
        <v>87</v>
      </c>
      <c r="F124" s="35">
        <v>10</v>
      </c>
      <c r="G124" s="35">
        <v>1.484</v>
      </c>
      <c r="H124" s="36">
        <f>G124/F124*100</f>
        <v>14.84</v>
      </c>
    </row>
    <row r="125" spans="1:8" ht="42.75" x14ac:dyDescent="0.2">
      <c r="A125" s="33" t="s">
        <v>90</v>
      </c>
      <c r="B125" s="34" t="s">
        <v>14</v>
      </c>
      <c r="C125" s="34" t="s">
        <v>55</v>
      </c>
      <c r="D125" s="34" t="s">
        <v>151</v>
      </c>
      <c r="E125" s="34" t="s">
        <v>79</v>
      </c>
      <c r="F125" s="35">
        <v>232</v>
      </c>
      <c r="G125" s="35">
        <v>91.546999999999997</v>
      </c>
      <c r="H125" s="36">
        <f t="shared" si="5"/>
        <v>39.459913793103446</v>
      </c>
    </row>
    <row r="126" spans="1:8" ht="42.75" x14ac:dyDescent="0.2">
      <c r="A126" s="33" t="s">
        <v>25</v>
      </c>
      <c r="B126" s="34" t="s">
        <v>14</v>
      </c>
      <c r="C126" s="34" t="s">
        <v>55</v>
      </c>
      <c r="D126" s="34" t="s">
        <v>151</v>
      </c>
      <c r="E126" s="34" t="s">
        <v>24</v>
      </c>
      <c r="F126" s="35">
        <v>328</v>
      </c>
      <c r="G126" s="35">
        <v>147.61699999999999</v>
      </c>
      <c r="H126" s="36">
        <f t="shared" si="5"/>
        <v>45.005182926829271</v>
      </c>
    </row>
    <row r="127" spans="1:8" ht="42.75" x14ac:dyDescent="0.2">
      <c r="A127" s="33" t="s">
        <v>25</v>
      </c>
      <c r="B127" s="34" t="s">
        <v>14</v>
      </c>
      <c r="C127" s="34" t="s">
        <v>55</v>
      </c>
      <c r="D127" s="34" t="s">
        <v>151</v>
      </c>
      <c r="E127" s="34" t="s">
        <v>162</v>
      </c>
      <c r="F127" s="35">
        <v>36</v>
      </c>
      <c r="G127" s="35">
        <v>36</v>
      </c>
      <c r="H127" s="36">
        <f t="shared" si="5"/>
        <v>100</v>
      </c>
    </row>
    <row r="128" spans="1:8" ht="60" x14ac:dyDescent="0.2">
      <c r="A128" s="46" t="s">
        <v>25</v>
      </c>
      <c r="B128" s="16" t="s">
        <v>14</v>
      </c>
      <c r="C128" s="16" t="s">
        <v>55</v>
      </c>
      <c r="D128" s="16" t="s">
        <v>152</v>
      </c>
      <c r="E128" s="16" t="s">
        <v>24</v>
      </c>
      <c r="F128" s="47">
        <v>975</v>
      </c>
      <c r="G128" s="47">
        <v>552.94299999999998</v>
      </c>
      <c r="H128" s="48">
        <f t="shared" si="5"/>
        <v>56.712102564102565</v>
      </c>
    </row>
    <row r="129" spans="1:8" ht="30" x14ac:dyDescent="0.2">
      <c r="A129" s="49" t="s">
        <v>116</v>
      </c>
      <c r="B129" s="50" t="s">
        <v>14</v>
      </c>
      <c r="C129" s="50" t="s">
        <v>55</v>
      </c>
      <c r="D129" s="50" t="s">
        <v>149</v>
      </c>
      <c r="E129" s="50" t="s">
        <v>13</v>
      </c>
      <c r="F129" s="51">
        <f>+F130</f>
        <v>2889</v>
      </c>
      <c r="G129" s="51">
        <f>G130</f>
        <v>1937.23</v>
      </c>
      <c r="H129" s="52">
        <f>+H130</f>
        <v>67.05538248528903</v>
      </c>
    </row>
    <row r="130" spans="1:8" ht="30" x14ac:dyDescent="0.2">
      <c r="A130" s="46" t="s">
        <v>117</v>
      </c>
      <c r="B130" s="16" t="s">
        <v>14</v>
      </c>
      <c r="C130" s="16" t="s">
        <v>55</v>
      </c>
      <c r="D130" s="16" t="s">
        <v>149</v>
      </c>
      <c r="E130" s="16" t="s">
        <v>13</v>
      </c>
      <c r="F130" s="47">
        <f>SUM(F131+F132)</f>
        <v>2889</v>
      </c>
      <c r="G130" s="47">
        <f>SUM(G131:G132)</f>
        <v>1937.23</v>
      </c>
      <c r="H130" s="48">
        <f>G130/F130*100</f>
        <v>67.05538248528903</v>
      </c>
    </row>
    <row r="131" spans="1:8" ht="28.5" x14ac:dyDescent="0.2">
      <c r="A131" s="33" t="s">
        <v>89</v>
      </c>
      <c r="B131" s="34" t="s">
        <v>14</v>
      </c>
      <c r="C131" s="34" t="s">
        <v>55</v>
      </c>
      <c r="D131" s="34" t="s">
        <v>153</v>
      </c>
      <c r="E131" s="34" t="s">
        <v>56</v>
      </c>
      <c r="F131" s="35">
        <v>2218.8939999999998</v>
      </c>
      <c r="G131" s="35">
        <v>1489.86</v>
      </c>
      <c r="H131" s="36">
        <f>G131/F131*100</f>
        <v>67.144261961139193</v>
      </c>
    </row>
    <row r="132" spans="1:8" ht="42.75" x14ac:dyDescent="0.2">
      <c r="A132" s="33" t="s">
        <v>90</v>
      </c>
      <c r="B132" s="34" t="s">
        <v>14</v>
      </c>
      <c r="C132" s="34" t="s">
        <v>55</v>
      </c>
      <c r="D132" s="34" t="s">
        <v>153</v>
      </c>
      <c r="E132" s="34" t="s">
        <v>79</v>
      </c>
      <c r="F132" s="35">
        <v>670.10599999999999</v>
      </c>
      <c r="G132" s="35">
        <v>447.37</v>
      </c>
      <c r="H132" s="36">
        <f>G132/F132*100</f>
        <v>66.761079590393152</v>
      </c>
    </row>
    <row r="133" spans="1:8" s="14" customFormat="1" ht="30" x14ac:dyDescent="0.25">
      <c r="A133" s="116" t="s">
        <v>118</v>
      </c>
      <c r="B133" s="117" t="s">
        <v>14</v>
      </c>
      <c r="C133" s="117" t="s">
        <v>119</v>
      </c>
      <c r="D133" s="117" t="s">
        <v>121</v>
      </c>
      <c r="E133" s="118"/>
      <c r="F133" s="119">
        <f>F134</f>
        <v>1377.2</v>
      </c>
      <c r="G133" s="119">
        <f>G134</f>
        <v>795.87400000000002</v>
      </c>
      <c r="H133" s="120">
        <f>G133/F133*100</f>
        <v>57.78928260238164</v>
      </c>
    </row>
    <row r="134" spans="1:8" ht="29.25" thickBot="1" x14ac:dyDescent="0.25">
      <c r="A134" s="121" t="s">
        <v>120</v>
      </c>
      <c r="B134" s="122" t="s">
        <v>14</v>
      </c>
      <c r="C134" s="122" t="s">
        <v>119</v>
      </c>
      <c r="D134" s="122" t="s">
        <v>121</v>
      </c>
      <c r="E134" s="122" t="s">
        <v>24</v>
      </c>
      <c r="F134" s="123">
        <v>1377.2</v>
      </c>
      <c r="G134" s="123">
        <v>795.87400000000002</v>
      </c>
      <c r="H134" s="124">
        <f>G134/F134*100</f>
        <v>57.78928260238164</v>
      </c>
    </row>
    <row r="135" spans="1:8" ht="14.25" x14ac:dyDescent="0.2">
      <c r="A135" s="125"/>
      <c r="B135" s="125"/>
      <c r="C135" s="125"/>
      <c r="D135" s="125"/>
      <c r="E135" s="125"/>
      <c r="F135" s="125"/>
      <c r="G135" s="125"/>
      <c r="H135" s="125"/>
    </row>
    <row r="136" spans="1:8" ht="14.25" x14ac:dyDescent="0.2">
      <c r="A136" s="125"/>
      <c r="B136" s="125"/>
      <c r="C136" s="125"/>
      <c r="D136" s="125"/>
      <c r="E136" s="125"/>
      <c r="F136" s="125"/>
      <c r="G136" s="125"/>
      <c r="H136" s="125"/>
    </row>
    <row r="137" spans="1:8" ht="14.25" x14ac:dyDescent="0.2">
      <c r="A137" s="125"/>
      <c r="B137" s="125"/>
      <c r="C137" s="125"/>
      <c r="D137" s="125"/>
      <c r="E137" s="125"/>
      <c r="F137" s="125"/>
      <c r="G137" s="125"/>
      <c r="H137" s="125"/>
    </row>
    <row r="138" spans="1:8" ht="14.25" x14ac:dyDescent="0.2">
      <c r="A138" s="125"/>
      <c r="B138" s="125"/>
      <c r="C138" s="125"/>
      <c r="D138" s="125"/>
      <c r="E138" s="125"/>
      <c r="F138" s="125"/>
      <c r="G138" s="125"/>
      <c r="H138" s="125"/>
    </row>
    <row r="139" spans="1:8" ht="14.25" x14ac:dyDescent="0.2">
      <c r="A139" s="125"/>
      <c r="B139" s="125"/>
      <c r="C139" s="125"/>
      <c r="D139" s="125"/>
      <c r="E139" s="125"/>
      <c r="F139" s="125"/>
      <c r="G139" s="125"/>
      <c r="H139" s="125"/>
    </row>
    <row r="140" spans="1:8" ht="14.25" x14ac:dyDescent="0.2">
      <c r="A140" s="125"/>
      <c r="B140" s="125"/>
      <c r="C140" s="125"/>
      <c r="D140" s="125"/>
      <c r="E140" s="125"/>
      <c r="F140" s="125"/>
      <c r="G140" s="125"/>
      <c r="H140" s="125"/>
    </row>
    <row r="141" spans="1:8" ht="14.25" x14ac:dyDescent="0.2">
      <c r="A141" s="125"/>
      <c r="B141" s="125"/>
      <c r="C141" s="125"/>
      <c r="D141" s="125"/>
      <c r="E141" s="125"/>
      <c r="F141" s="125"/>
      <c r="G141" s="125"/>
      <c r="H141" s="125"/>
    </row>
    <row r="142" spans="1:8" ht="14.25" x14ac:dyDescent="0.2">
      <c r="A142" s="125"/>
      <c r="B142" s="125"/>
      <c r="C142" s="125"/>
      <c r="D142" s="125"/>
      <c r="E142" s="125"/>
      <c r="F142" s="125"/>
      <c r="G142" s="125"/>
      <c r="H142" s="125"/>
    </row>
    <row r="143" spans="1:8" ht="14.25" x14ac:dyDescent="0.2">
      <c r="A143" s="125"/>
      <c r="B143" s="125"/>
      <c r="C143" s="125"/>
      <c r="D143" s="125"/>
      <c r="E143" s="125"/>
      <c r="F143" s="125"/>
      <c r="G143" s="125"/>
      <c r="H143" s="125"/>
    </row>
    <row r="144" spans="1:8" ht="14.25" x14ac:dyDescent="0.2">
      <c r="A144" s="125"/>
      <c r="B144" s="125"/>
      <c r="C144" s="125"/>
      <c r="D144" s="125"/>
      <c r="E144" s="125"/>
      <c r="F144" s="125"/>
      <c r="G144" s="125"/>
      <c r="H144" s="125"/>
    </row>
    <row r="145" spans="1:8" ht="14.25" x14ac:dyDescent="0.2">
      <c r="A145" s="125"/>
      <c r="B145" s="125"/>
      <c r="C145" s="125"/>
      <c r="D145" s="125"/>
      <c r="E145" s="125"/>
      <c r="F145" s="125"/>
      <c r="G145" s="125"/>
      <c r="H145" s="125"/>
    </row>
    <row r="146" spans="1:8" ht="14.25" x14ac:dyDescent="0.2">
      <c r="A146" s="125"/>
      <c r="B146" s="125"/>
      <c r="C146" s="125"/>
      <c r="D146" s="125"/>
      <c r="E146" s="125"/>
      <c r="F146" s="125"/>
      <c r="G146" s="125"/>
      <c r="H146" s="125"/>
    </row>
    <row r="147" spans="1:8" ht="14.25" x14ac:dyDescent="0.2">
      <c r="A147" s="125"/>
      <c r="B147" s="125"/>
      <c r="C147" s="125"/>
      <c r="D147" s="125"/>
      <c r="E147" s="125"/>
      <c r="F147" s="125"/>
      <c r="G147" s="125"/>
      <c r="H147" s="125"/>
    </row>
    <row r="148" spans="1:8" ht="14.25" x14ac:dyDescent="0.2">
      <c r="A148" s="125"/>
      <c r="B148" s="125"/>
      <c r="C148" s="125"/>
      <c r="D148" s="125"/>
      <c r="E148" s="125"/>
      <c r="F148" s="125"/>
      <c r="G148" s="125"/>
      <c r="H148" s="125"/>
    </row>
    <row r="149" spans="1:8" ht="14.25" x14ac:dyDescent="0.2">
      <c r="A149" s="125"/>
      <c r="B149" s="125"/>
      <c r="C149" s="125"/>
      <c r="D149" s="125"/>
      <c r="E149" s="125"/>
      <c r="F149" s="125"/>
      <c r="G149" s="125"/>
      <c r="H149" s="125"/>
    </row>
    <row r="150" spans="1:8" ht="14.25" x14ac:dyDescent="0.2">
      <c r="A150" s="125"/>
      <c r="B150" s="125"/>
      <c r="C150" s="125"/>
      <c r="D150" s="125"/>
      <c r="E150" s="125"/>
      <c r="F150" s="125"/>
      <c r="G150" s="125"/>
      <c r="H150" s="125"/>
    </row>
    <row r="151" spans="1:8" ht="14.25" x14ac:dyDescent="0.2">
      <c r="A151" s="125"/>
      <c r="B151" s="125"/>
      <c r="C151" s="125"/>
      <c r="D151" s="125"/>
      <c r="E151" s="125"/>
      <c r="F151" s="125"/>
      <c r="G151" s="125"/>
      <c r="H151" s="125"/>
    </row>
    <row r="152" spans="1:8" ht="14.25" x14ac:dyDescent="0.2">
      <c r="A152" s="125"/>
      <c r="B152" s="125"/>
      <c r="C152" s="125"/>
      <c r="D152" s="125"/>
      <c r="E152" s="125"/>
      <c r="F152" s="125"/>
      <c r="G152" s="125"/>
      <c r="H152" s="125"/>
    </row>
    <row r="153" spans="1:8" ht="14.25" x14ac:dyDescent="0.2">
      <c r="A153" s="125"/>
      <c r="B153" s="125"/>
      <c r="C153" s="125"/>
      <c r="D153" s="125"/>
      <c r="E153" s="125"/>
      <c r="F153" s="125"/>
      <c r="G153" s="125"/>
      <c r="H153" s="125"/>
    </row>
    <row r="154" spans="1:8" ht="14.25" x14ac:dyDescent="0.2">
      <c r="A154" s="125"/>
      <c r="B154" s="125"/>
      <c r="C154" s="125"/>
      <c r="D154" s="125"/>
      <c r="E154" s="125"/>
      <c r="F154" s="125"/>
      <c r="G154" s="125"/>
      <c r="H154" s="125"/>
    </row>
    <row r="155" spans="1:8" ht="14.25" x14ac:dyDescent="0.2">
      <c r="A155" s="125"/>
      <c r="B155" s="125"/>
      <c r="C155" s="125"/>
      <c r="D155" s="125"/>
      <c r="E155" s="125"/>
      <c r="F155" s="125"/>
      <c r="G155" s="125"/>
      <c r="H155" s="125"/>
    </row>
    <row r="156" spans="1:8" ht="14.25" x14ac:dyDescent="0.2">
      <c r="A156" s="125"/>
      <c r="B156" s="125"/>
      <c r="C156" s="125"/>
      <c r="D156" s="125"/>
      <c r="E156" s="125"/>
      <c r="F156" s="125"/>
      <c r="G156" s="125"/>
      <c r="H156" s="125"/>
    </row>
    <row r="157" spans="1:8" ht="14.25" x14ac:dyDescent="0.2">
      <c r="A157" s="125"/>
      <c r="B157" s="125"/>
      <c r="C157" s="125"/>
      <c r="D157" s="125"/>
      <c r="E157" s="125"/>
      <c r="F157" s="125"/>
      <c r="G157" s="125"/>
      <c r="H157" s="125"/>
    </row>
    <row r="158" spans="1:8" ht="14.25" x14ac:dyDescent="0.2">
      <c r="A158" s="125"/>
      <c r="B158" s="125"/>
      <c r="C158" s="125"/>
      <c r="D158" s="125"/>
      <c r="E158" s="125"/>
      <c r="F158" s="125"/>
      <c r="G158" s="125"/>
      <c r="H158" s="125"/>
    </row>
    <row r="159" spans="1:8" ht="14.25" x14ac:dyDescent="0.2">
      <c r="A159" s="125"/>
      <c r="B159" s="125"/>
      <c r="C159" s="125"/>
      <c r="D159" s="125"/>
      <c r="E159" s="125"/>
      <c r="F159" s="125"/>
      <c r="G159" s="125"/>
      <c r="H159" s="125"/>
    </row>
    <row r="160" spans="1:8" ht="14.25" x14ac:dyDescent="0.2">
      <c r="A160" s="125"/>
      <c r="B160" s="125"/>
      <c r="C160" s="125"/>
      <c r="D160" s="125"/>
      <c r="E160" s="125"/>
      <c r="F160" s="125"/>
      <c r="G160" s="125"/>
      <c r="H160" s="125"/>
    </row>
    <row r="161" spans="1:8" ht="14.25" x14ac:dyDescent="0.2">
      <c r="A161" s="125"/>
      <c r="B161" s="125"/>
      <c r="C161" s="125"/>
      <c r="D161" s="125"/>
      <c r="E161" s="125"/>
      <c r="F161" s="125"/>
      <c r="G161" s="125"/>
      <c r="H161" s="125"/>
    </row>
    <row r="162" spans="1:8" ht="14.25" x14ac:dyDescent="0.2">
      <c r="A162" s="125"/>
      <c r="B162" s="125"/>
      <c r="C162" s="125"/>
      <c r="D162" s="125"/>
      <c r="E162" s="125"/>
      <c r="F162" s="125"/>
      <c r="G162" s="125"/>
      <c r="H162" s="125"/>
    </row>
    <row r="163" spans="1:8" ht="14.25" x14ac:dyDescent="0.2">
      <c r="A163" s="125"/>
      <c r="B163" s="125"/>
      <c r="C163" s="125"/>
      <c r="D163" s="125"/>
      <c r="E163" s="125"/>
      <c r="F163" s="125"/>
      <c r="G163" s="125"/>
      <c r="H163" s="125"/>
    </row>
    <row r="164" spans="1:8" ht="14.25" x14ac:dyDescent="0.2">
      <c r="A164" s="125"/>
      <c r="B164" s="125"/>
      <c r="C164" s="125"/>
      <c r="D164" s="125"/>
      <c r="E164" s="125"/>
      <c r="F164" s="125"/>
      <c r="G164" s="125"/>
      <c r="H164" s="125"/>
    </row>
    <row r="165" spans="1:8" ht="14.25" x14ac:dyDescent="0.2">
      <c r="A165" s="125"/>
      <c r="B165" s="125"/>
      <c r="C165" s="125"/>
      <c r="D165" s="125"/>
      <c r="E165" s="125"/>
      <c r="F165" s="125"/>
      <c r="G165" s="125"/>
      <c r="H165" s="125"/>
    </row>
    <row r="166" spans="1:8" ht="14.25" x14ac:dyDescent="0.2">
      <c r="A166" s="125"/>
      <c r="B166" s="125"/>
      <c r="C166" s="125"/>
      <c r="D166" s="125"/>
      <c r="E166" s="125"/>
      <c r="F166" s="125"/>
      <c r="G166" s="125"/>
      <c r="H166" s="125"/>
    </row>
    <row r="167" spans="1:8" ht="14.25" x14ac:dyDescent="0.2">
      <c r="A167" s="125"/>
      <c r="B167" s="125"/>
      <c r="C167" s="125"/>
      <c r="D167" s="125"/>
      <c r="E167" s="125"/>
      <c r="F167" s="125"/>
      <c r="G167" s="125"/>
      <c r="H167" s="125"/>
    </row>
    <row r="168" spans="1:8" ht="14.25" x14ac:dyDescent="0.2">
      <c r="A168" s="125"/>
      <c r="B168" s="125"/>
      <c r="C168" s="125"/>
      <c r="D168" s="125"/>
      <c r="E168" s="125"/>
      <c r="F168" s="125"/>
      <c r="G168" s="125"/>
      <c r="H168" s="125"/>
    </row>
    <row r="169" spans="1:8" ht="14.25" x14ac:dyDescent="0.2">
      <c r="A169" s="125"/>
      <c r="B169" s="125"/>
      <c r="C169" s="125"/>
      <c r="D169" s="125"/>
      <c r="E169" s="125"/>
      <c r="F169" s="125"/>
      <c r="G169" s="125"/>
      <c r="H169" s="125"/>
    </row>
    <row r="170" spans="1:8" ht="14.25" x14ac:dyDescent="0.2">
      <c r="A170" s="125"/>
      <c r="B170" s="125"/>
      <c r="C170" s="125"/>
      <c r="D170" s="125"/>
      <c r="E170" s="125"/>
      <c r="F170" s="125"/>
      <c r="G170" s="125"/>
      <c r="H170" s="125"/>
    </row>
    <row r="171" spans="1:8" ht="14.25" x14ac:dyDescent="0.2">
      <c r="A171" s="125"/>
      <c r="B171" s="125"/>
      <c r="C171" s="125"/>
      <c r="D171" s="125"/>
      <c r="E171" s="125"/>
      <c r="F171" s="125"/>
      <c r="G171" s="125"/>
      <c r="H171" s="125"/>
    </row>
    <row r="172" spans="1:8" ht="14.25" x14ac:dyDescent="0.2">
      <c r="A172" s="125"/>
      <c r="B172" s="125"/>
      <c r="C172" s="125"/>
      <c r="D172" s="125"/>
      <c r="E172" s="125"/>
      <c r="F172" s="125"/>
      <c r="G172" s="125"/>
      <c r="H172" s="125"/>
    </row>
    <row r="173" spans="1:8" ht="14.25" x14ac:dyDescent="0.2">
      <c r="A173" s="125"/>
      <c r="B173" s="125"/>
      <c r="C173" s="125"/>
      <c r="D173" s="125"/>
      <c r="E173" s="125"/>
      <c r="F173" s="125"/>
      <c r="G173" s="125"/>
      <c r="H173" s="125"/>
    </row>
    <row r="174" spans="1:8" ht="14.25" x14ac:dyDescent="0.2">
      <c r="A174" s="125"/>
      <c r="B174" s="125"/>
      <c r="C174" s="125"/>
      <c r="D174" s="125"/>
      <c r="E174" s="125"/>
      <c r="F174" s="125"/>
      <c r="G174" s="125"/>
      <c r="H174" s="125"/>
    </row>
    <row r="175" spans="1:8" ht="14.25" x14ac:dyDescent="0.2">
      <c r="A175" s="125"/>
      <c r="B175" s="125"/>
      <c r="C175" s="125"/>
      <c r="D175" s="125"/>
      <c r="E175" s="125"/>
      <c r="F175" s="125"/>
      <c r="G175" s="125"/>
      <c r="H175" s="125"/>
    </row>
    <row r="176" spans="1:8" ht="14.25" x14ac:dyDescent="0.2">
      <c r="A176" s="125"/>
      <c r="B176" s="125"/>
      <c r="C176" s="125"/>
      <c r="D176" s="125"/>
      <c r="E176" s="125"/>
      <c r="F176" s="125"/>
      <c r="G176" s="125"/>
      <c r="H176" s="125"/>
    </row>
    <row r="177" spans="1:8" ht="14.25" x14ac:dyDescent="0.2">
      <c r="A177" s="125"/>
      <c r="B177" s="125"/>
      <c r="C177" s="125"/>
      <c r="D177" s="125"/>
      <c r="E177" s="125"/>
      <c r="F177" s="125"/>
      <c r="G177" s="125"/>
      <c r="H177" s="125"/>
    </row>
    <row r="178" spans="1:8" ht="14.25" x14ac:dyDescent="0.2">
      <c r="A178" s="125"/>
      <c r="B178" s="125"/>
      <c r="C178" s="125"/>
      <c r="D178" s="125"/>
      <c r="E178" s="125"/>
      <c r="F178" s="125"/>
      <c r="G178" s="125"/>
      <c r="H178" s="125"/>
    </row>
    <row r="179" spans="1:8" ht="14.25" x14ac:dyDescent="0.2">
      <c r="A179" s="125"/>
      <c r="B179" s="125"/>
      <c r="C179" s="125"/>
      <c r="D179" s="125"/>
      <c r="E179" s="125"/>
      <c r="F179" s="125"/>
      <c r="G179" s="125"/>
      <c r="H179" s="125"/>
    </row>
    <row r="180" spans="1:8" ht="14.25" x14ac:dyDescent="0.2">
      <c r="A180" s="125"/>
      <c r="B180" s="125"/>
      <c r="C180" s="125"/>
      <c r="D180" s="125"/>
      <c r="E180" s="125"/>
      <c r="F180" s="125"/>
      <c r="G180" s="125"/>
      <c r="H180" s="125"/>
    </row>
    <row r="181" spans="1:8" ht="14.25" x14ac:dyDescent="0.2">
      <c r="A181" s="125"/>
      <c r="B181" s="125"/>
      <c r="C181" s="125"/>
      <c r="D181" s="125"/>
      <c r="E181" s="125"/>
      <c r="F181" s="125"/>
      <c r="G181" s="125"/>
      <c r="H181" s="125"/>
    </row>
    <row r="182" spans="1:8" ht="14.25" x14ac:dyDescent="0.2">
      <c r="A182" s="125"/>
      <c r="B182" s="125"/>
      <c r="C182" s="125"/>
      <c r="D182" s="125"/>
      <c r="E182" s="125"/>
      <c r="F182" s="125"/>
      <c r="G182" s="125"/>
      <c r="H182" s="125"/>
    </row>
    <row r="183" spans="1:8" ht="14.25" x14ac:dyDescent="0.2">
      <c r="A183" s="125"/>
      <c r="B183" s="125"/>
      <c r="C183" s="125"/>
      <c r="D183" s="125"/>
      <c r="E183" s="125"/>
      <c r="F183" s="125"/>
      <c r="G183" s="125"/>
      <c r="H183" s="125"/>
    </row>
    <row r="184" spans="1:8" ht="14.25" x14ac:dyDescent="0.2">
      <c r="A184" s="125"/>
      <c r="B184" s="125"/>
      <c r="C184" s="125"/>
      <c r="D184" s="125"/>
      <c r="E184" s="125"/>
      <c r="F184" s="125"/>
      <c r="G184" s="125"/>
      <c r="H184" s="125"/>
    </row>
    <row r="185" spans="1:8" ht="14.25" x14ac:dyDescent="0.2">
      <c r="A185" s="125"/>
      <c r="B185" s="125"/>
      <c r="C185" s="125"/>
      <c r="D185" s="125"/>
      <c r="E185" s="125"/>
      <c r="F185" s="125"/>
      <c r="G185" s="125"/>
      <c r="H185" s="125"/>
    </row>
    <row r="186" spans="1:8" ht="14.25" x14ac:dyDescent="0.2">
      <c r="A186" s="125"/>
      <c r="B186" s="125"/>
      <c r="C186" s="125"/>
      <c r="D186" s="125"/>
      <c r="E186" s="125"/>
      <c r="F186" s="125"/>
      <c r="G186" s="125"/>
      <c r="H186" s="125"/>
    </row>
    <row r="187" spans="1:8" ht="14.25" x14ac:dyDescent="0.2">
      <c r="A187" s="125"/>
      <c r="B187" s="125"/>
      <c r="C187" s="125"/>
      <c r="D187" s="125"/>
      <c r="E187" s="125"/>
      <c r="F187" s="125"/>
      <c r="G187" s="125"/>
      <c r="H187" s="125"/>
    </row>
    <row r="188" spans="1:8" ht="14.25" x14ac:dyDescent="0.2">
      <c r="A188" s="125"/>
      <c r="B188" s="125"/>
      <c r="C188" s="125"/>
      <c r="D188" s="125"/>
      <c r="E188" s="125"/>
      <c r="F188" s="125"/>
      <c r="G188" s="125"/>
      <c r="H188" s="125"/>
    </row>
    <row r="189" spans="1:8" ht="14.25" x14ac:dyDescent="0.2">
      <c r="A189" s="125"/>
      <c r="B189" s="125"/>
      <c r="C189" s="125"/>
      <c r="D189" s="125"/>
      <c r="E189" s="125"/>
      <c r="F189" s="125"/>
      <c r="G189" s="125"/>
      <c r="H189" s="125"/>
    </row>
    <row r="190" spans="1:8" ht="14.25" x14ac:dyDescent="0.2">
      <c r="A190" s="125"/>
      <c r="B190" s="125"/>
      <c r="C190" s="125"/>
      <c r="D190" s="125"/>
      <c r="E190" s="125"/>
      <c r="F190" s="125"/>
      <c r="G190" s="125"/>
      <c r="H190" s="125"/>
    </row>
    <row r="191" spans="1:8" ht="14.25" x14ac:dyDescent="0.2">
      <c r="A191" s="125"/>
      <c r="B191" s="125"/>
      <c r="C191" s="125"/>
      <c r="D191" s="125"/>
      <c r="E191" s="125"/>
      <c r="F191" s="125"/>
      <c r="G191" s="125"/>
      <c r="H191" s="125"/>
    </row>
    <row r="192" spans="1:8" ht="14.25" x14ac:dyDescent="0.2">
      <c r="A192" s="125"/>
      <c r="B192" s="125"/>
      <c r="C192" s="125"/>
      <c r="D192" s="125"/>
      <c r="E192" s="125"/>
      <c r="F192" s="125"/>
      <c r="G192" s="125"/>
      <c r="H192" s="125"/>
    </row>
    <row r="193" spans="1:8" ht="14.25" x14ac:dyDescent="0.2">
      <c r="A193" s="125"/>
      <c r="B193" s="125"/>
      <c r="C193" s="125"/>
      <c r="D193" s="125"/>
      <c r="E193" s="125"/>
      <c r="F193" s="125"/>
      <c r="G193" s="125"/>
      <c r="H193" s="125"/>
    </row>
    <row r="194" spans="1:8" ht="14.25" x14ac:dyDescent="0.2">
      <c r="A194" s="125"/>
      <c r="B194" s="125"/>
      <c r="C194" s="125"/>
      <c r="D194" s="125"/>
      <c r="E194" s="125"/>
      <c r="F194" s="125"/>
      <c r="G194" s="125"/>
      <c r="H194" s="125"/>
    </row>
    <row r="195" spans="1:8" ht="14.25" x14ac:dyDescent="0.2">
      <c r="A195" s="125"/>
      <c r="B195" s="125"/>
      <c r="C195" s="125"/>
      <c r="D195" s="125"/>
      <c r="E195" s="125"/>
      <c r="F195" s="125"/>
      <c r="G195" s="125"/>
      <c r="H195" s="125"/>
    </row>
    <row r="196" spans="1:8" ht="14.25" x14ac:dyDescent="0.2">
      <c r="A196" s="125"/>
      <c r="B196" s="125"/>
      <c r="C196" s="125"/>
      <c r="D196" s="125"/>
      <c r="E196" s="125"/>
      <c r="F196" s="125"/>
      <c r="G196" s="125"/>
      <c r="H196" s="125"/>
    </row>
    <row r="197" spans="1:8" ht="14.25" x14ac:dyDescent="0.2">
      <c r="A197" s="125"/>
      <c r="B197" s="125"/>
      <c r="C197" s="125"/>
      <c r="D197" s="125"/>
      <c r="E197" s="125"/>
      <c r="F197" s="125"/>
      <c r="G197" s="125"/>
      <c r="H197" s="125"/>
    </row>
    <row r="198" spans="1:8" ht="14.25" x14ac:dyDescent="0.2">
      <c r="A198" s="125"/>
      <c r="B198" s="125"/>
      <c r="C198" s="125"/>
      <c r="D198" s="125"/>
      <c r="E198" s="125"/>
      <c r="F198" s="125"/>
      <c r="G198" s="125"/>
      <c r="H198" s="125"/>
    </row>
    <row r="199" spans="1:8" ht="14.25" x14ac:dyDescent="0.2">
      <c r="A199" s="125"/>
      <c r="B199" s="125"/>
      <c r="C199" s="125"/>
      <c r="D199" s="125"/>
      <c r="E199" s="125"/>
      <c r="F199" s="125"/>
      <c r="G199" s="125"/>
      <c r="H199" s="125"/>
    </row>
    <row r="200" spans="1:8" ht="14.25" x14ac:dyDescent="0.2">
      <c r="A200" s="125"/>
      <c r="B200" s="125"/>
      <c r="C200" s="125"/>
      <c r="D200" s="125"/>
      <c r="E200" s="125"/>
      <c r="F200" s="125"/>
      <c r="G200" s="125"/>
      <c r="H200" s="125"/>
    </row>
    <row r="201" spans="1:8" ht="14.25" x14ac:dyDescent="0.2">
      <c r="A201" s="125"/>
      <c r="B201" s="125"/>
      <c r="C201" s="125"/>
      <c r="D201" s="125"/>
      <c r="E201" s="125"/>
      <c r="F201" s="125"/>
      <c r="G201" s="125"/>
      <c r="H201" s="125"/>
    </row>
    <row r="202" spans="1:8" ht="14.25" x14ac:dyDescent="0.2">
      <c r="A202" s="125"/>
      <c r="B202" s="125"/>
      <c r="C202" s="125"/>
      <c r="D202" s="125"/>
      <c r="E202" s="125"/>
      <c r="F202" s="125"/>
      <c r="G202" s="125"/>
      <c r="H202" s="125"/>
    </row>
    <row r="203" spans="1:8" ht="14.25" x14ac:dyDescent="0.2">
      <c r="A203" s="125"/>
      <c r="B203" s="125"/>
      <c r="C203" s="125"/>
      <c r="D203" s="125"/>
      <c r="E203" s="125"/>
      <c r="F203" s="125"/>
      <c r="G203" s="125"/>
      <c r="H203" s="125"/>
    </row>
    <row r="204" spans="1:8" ht="14.25" x14ac:dyDescent="0.2">
      <c r="A204" s="125"/>
      <c r="B204" s="125"/>
      <c r="C204" s="125"/>
      <c r="D204" s="125"/>
      <c r="E204" s="125"/>
      <c r="F204" s="125"/>
      <c r="G204" s="125"/>
      <c r="H204" s="125"/>
    </row>
    <row r="205" spans="1:8" ht="14.25" x14ac:dyDescent="0.2">
      <c r="A205" s="125"/>
      <c r="B205" s="125"/>
      <c r="C205" s="125"/>
      <c r="D205" s="125"/>
      <c r="E205" s="125"/>
      <c r="F205" s="125"/>
      <c r="G205" s="125"/>
      <c r="H205" s="125"/>
    </row>
    <row r="206" spans="1:8" ht="14.25" x14ac:dyDescent="0.2">
      <c r="A206" s="125"/>
      <c r="B206" s="125"/>
      <c r="C206" s="125"/>
      <c r="D206" s="125"/>
      <c r="E206" s="125"/>
      <c r="F206" s="125"/>
      <c r="G206" s="125"/>
      <c r="H206" s="125"/>
    </row>
    <row r="207" spans="1:8" ht="14.25" x14ac:dyDescent="0.2">
      <c r="A207" s="125"/>
      <c r="B207" s="125"/>
      <c r="C207" s="125"/>
      <c r="D207" s="125"/>
      <c r="E207" s="125"/>
      <c r="F207" s="125"/>
      <c r="G207" s="125"/>
      <c r="H207" s="125"/>
    </row>
    <row r="208" spans="1:8" ht="14.25" x14ac:dyDescent="0.2">
      <c r="A208" s="125"/>
      <c r="B208" s="125"/>
      <c r="C208" s="125"/>
      <c r="D208" s="125"/>
      <c r="E208" s="125"/>
      <c r="F208" s="125"/>
      <c r="G208" s="125"/>
      <c r="H208" s="125"/>
    </row>
    <row r="209" spans="1:8" ht="14.25" x14ac:dyDescent="0.2">
      <c r="A209" s="125"/>
      <c r="B209" s="125"/>
      <c r="C209" s="125"/>
      <c r="D209" s="125"/>
      <c r="E209" s="125"/>
      <c r="F209" s="125"/>
      <c r="G209" s="125"/>
      <c r="H209" s="125"/>
    </row>
    <row r="210" spans="1:8" ht="14.25" x14ac:dyDescent="0.2">
      <c r="A210" s="125"/>
      <c r="B210" s="125"/>
      <c r="C210" s="125"/>
      <c r="D210" s="125"/>
      <c r="E210" s="125"/>
      <c r="F210" s="125"/>
      <c r="G210" s="125"/>
      <c r="H210" s="125"/>
    </row>
    <row r="211" spans="1:8" ht="14.25" x14ac:dyDescent="0.2">
      <c r="A211" s="125"/>
      <c r="B211" s="125"/>
      <c r="C211" s="125"/>
      <c r="D211" s="125"/>
      <c r="E211" s="125"/>
      <c r="F211" s="125"/>
      <c r="G211" s="125"/>
      <c r="H211" s="125"/>
    </row>
    <row r="212" spans="1:8" ht="14.25" x14ac:dyDescent="0.2">
      <c r="A212" s="125"/>
      <c r="B212" s="125"/>
      <c r="C212" s="125"/>
      <c r="D212" s="125"/>
      <c r="E212" s="125"/>
      <c r="F212" s="125"/>
      <c r="G212" s="125"/>
      <c r="H212" s="125"/>
    </row>
    <row r="213" spans="1:8" ht="14.25" x14ac:dyDescent="0.2">
      <c r="A213" s="125"/>
      <c r="B213" s="125"/>
      <c r="C213" s="125"/>
      <c r="D213" s="125"/>
      <c r="E213" s="125"/>
      <c r="F213" s="125"/>
      <c r="G213" s="125"/>
      <c r="H213" s="125"/>
    </row>
    <row r="214" spans="1:8" ht="14.25" x14ac:dyDescent="0.2">
      <c r="A214" s="125"/>
      <c r="B214" s="125"/>
      <c r="C214" s="125"/>
      <c r="D214" s="125"/>
      <c r="E214" s="125"/>
      <c r="F214" s="125"/>
      <c r="G214" s="125"/>
      <c r="H214" s="125"/>
    </row>
    <row r="215" spans="1:8" ht="14.25" x14ac:dyDescent="0.2">
      <c r="A215" s="125"/>
      <c r="B215" s="125"/>
      <c r="C215" s="125"/>
      <c r="D215" s="125"/>
      <c r="E215" s="125"/>
      <c r="F215" s="125"/>
      <c r="G215" s="125"/>
      <c r="H215" s="125"/>
    </row>
    <row r="216" spans="1:8" ht="14.25" x14ac:dyDescent="0.2">
      <c r="A216" s="125"/>
      <c r="B216" s="125"/>
      <c r="C216" s="125"/>
      <c r="D216" s="125"/>
      <c r="E216" s="125"/>
      <c r="F216" s="125"/>
      <c r="G216" s="125"/>
      <c r="H216" s="125"/>
    </row>
    <row r="217" spans="1:8" ht="14.25" x14ac:dyDescent="0.2">
      <c r="A217" s="125"/>
      <c r="B217" s="125"/>
      <c r="C217" s="125"/>
      <c r="D217" s="125"/>
      <c r="E217" s="125"/>
      <c r="F217" s="125"/>
      <c r="G217" s="125"/>
      <c r="H217" s="125"/>
    </row>
    <row r="218" spans="1:8" ht="14.25" x14ac:dyDescent="0.2">
      <c r="A218" s="125"/>
      <c r="B218" s="125"/>
      <c r="C218" s="125"/>
      <c r="D218" s="125"/>
      <c r="E218" s="125"/>
      <c r="F218" s="125"/>
      <c r="G218" s="125"/>
      <c r="H218" s="125"/>
    </row>
    <row r="219" spans="1:8" ht="14.25" x14ac:dyDescent="0.2">
      <c r="A219" s="125"/>
      <c r="B219" s="125"/>
      <c r="C219" s="125"/>
      <c r="D219" s="125"/>
      <c r="E219" s="125"/>
      <c r="F219" s="125"/>
      <c r="G219" s="125"/>
      <c r="H219" s="125"/>
    </row>
    <row r="220" spans="1:8" ht="14.25" x14ac:dyDescent="0.2">
      <c r="A220" s="125"/>
      <c r="B220" s="125"/>
      <c r="C220" s="125"/>
      <c r="D220" s="125"/>
      <c r="E220" s="125"/>
      <c r="F220" s="125"/>
      <c r="G220" s="125"/>
      <c r="H220" s="125"/>
    </row>
    <row r="221" spans="1:8" ht="14.25" x14ac:dyDescent="0.2">
      <c r="A221" s="125"/>
      <c r="B221" s="125"/>
      <c r="C221" s="125"/>
      <c r="D221" s="125"/>
      <c r="E221" s="125"/>
      <c r="F221" s="125"/>
      <c r="G221" s="125"/>
      <c r="H221" s="125"/>
    </row>
    <row r="222" spans="1:8" ht="14.25" x14ac:dyDescent="0.2">
      <c r="A222" s="125"/>
      <c r="B222" s="125"/>
      <c r="C222" s="125"/>
      <c r="D222" s="125"/>
      <c r="E222" s="125"/>
      <c r="F222" s="125"/>
      <c r="G222" s="125"/>
      <c r="H222" s="125"/>
    </row>
    <row r="223" spans="1:8" ht="14.25" x14ac:dyDescent="0.2">
      <c r="A223" s="125"/>
      <c r="B223" s="125"/>
      <c r="C223" s="125"/>
      <c r="D223" s="125"/>
      <c r="E223" s="125"/>
      <c r="F223" s="125"/>
      <c r="G223" s="125"/>
      <c r="H223" s="125"/>
    </row>
    <row r="224" spans="1:8" ht="14.25" x14ac:dyDescent="0.2">
      <c r="A224" s="125"/>
      <c r="B224" s="125"/>
      <c r="C224" s="125"/>
      <c r="D224" s="125"/>
      <c r="E224" s="125"/>
      <c r="F224" s="125"/>
      <c r="G224" s="125"/>
      <c r="H224" s="125"/>
    </row>
    <row r="225" spans="1:8" ht="14.25" x14ac:dyDescent="0.2">
      <c r="A225" s="125"/>
      <c r="B225" s="125"/>
      <c r="C225" s="125"/>
      <c r="D225" s="125"/>
      <c r="E225" s="125"/>
      <c r="F225" s="125"/>
      <c r="G225" s="125"/>
      <c r="H225" s="125"/>
    </row>
    <row r="226" spans="1:8" ht="14.25" x14ac:dyDescent="0.2">
      <c r="A226" s="125"/>
      <c r="B226" s="125"/>
      <c r="C226" s="125"/>
      <c r="D226" s="125"/>
      <c r="E226" s="125"/>
      <c r="F226" s="125"/>
      <c r="G226" s="125"/>
      <c r="H226" s="125"/>
    </row>
    <row r="227" spans="1:8" ht="14.25" x14ac:dyDescent="0.2">
      <c r="A227" s="125"/>
      <c r="B227" s="125"/>
      <c r="C227" s="125"/>
      <c r="D227" s="125"/>
      <c r="E227" s="125"/>
      <c r="F227" s="125"/>
      <c r="G227" s="125"/>
      <c r="H227" s="125"/>
    </row>
    <row r="228" spans="1:8" ht="14.25" x14ac:dyDescent="0.2">
      <c r="A228" s="125"/>
      <c r="B228" s="125"/>
      <c r="C228" s="125"/>
      <c r="D228" s="125"/>
      <c r="E228" s="125"/>
      <c r="F228" s="125"/>
      <c r="G228" s="125"/>
      <c r="H228" s="125"/>
    </row>
    <row r="229" spans="1:8" ht="14.25" x14ac:dyDescent="0.2">
      <c r="A229" s="125"/>
      <c r="B229" s="125"/>
      <c r="C229" s="125"/>
      <c r="D229" s="125"/>
      <c r="E229" s="125"/>
      <c r="F229" s="125"/>
      <c r="G229" s="125"/>
      <c r="H229" s="125"/>
    </row>
    <row r="230" spans="1:8" ht="14.25" x14ac:dyDescent="0.2">
      <c r="A230" s="125"/>
      <c r="B230" s="125"/>
      <c r="C230" s="125"/>
      <c r="D230" s="125"/>
      <c r="E230" s="125"/>
      <c r="F230" s="125"/>
      <c r="G230" s="125"/>
      <c r="H230" s="125"/>
    </row>
    <row r="231" spans="1:8" ht="14.25" x14ac:dyDescent="0.2">
      <c r="A231" s="125"/>
      <c r="B231" s="125"/>
      <c r="C231" s="125"/>
      <c r="D231" s="125"/>
      <c r="E231" s="125"/>
      <c r="F231" s="125"/>
      <c r="G231" s="125"/>
      <c r="H231" s="125"/>
    </row>
    <row r="232" spans="1:8" ht="14.25" x14ac:dyDescent="0.2">
      <c r="A232" s="125"/>
      <c r="B232" s="125"/>
      <c r="C232" s="125"/>
      <c r="D232" s="125"/>
      <c r="E232" s="125"/>
      <c r="F232" s="125"/>
      <c r="G232" s="125"/>
      <c r="H232" s="125"/>
    </row>
    <row r="233" spans="1:8" ht="14.25" x14ac:dyDescent="0.2">
      <c r="A233" s="125"/>
      <c r="B233" s="125"/>
      <c r="C233" s="125"/>
      <c r="D233" s="125"/>
      <c r="E233" s="125"/>
      <c r="F233" s="125"/>
      <c r="G233" s="125"/>
      <c r="H233" s="125"/>
    </row>
    <row r="234" spans="1:8" ht="14.25" x14ac:dyDescent="0.2">
      <c r="A234" s="125"/>
      <c r="B234" s="125"/>
      <c r="C234" s="125"/>
      <c r="D234" s="125"/>
      <c r="E234" s="125"/>
      <c r="F234" s="125"/>
      <c r="G234" s="125"/>
      <c r="H234" s="125"/>
    </row>
    <row r="235" spans="1:8" ht="14.25" x14ac:dyDescent="0.2">
      <c r="A235" s="125"/>
      <c r="B235" s="125"/>
      <c r="C235" s="125"/>
      <c r="D235" s="125"/>
      <c r="E235" s="125"/>
      <c r="F235" s="125"/>
      <c r="G235" s="125"/>
      <c r="H235" s="125"/>
    </row>
    <row r="236" spans="1:8" ht="14.25" x14ac:dyDescent="0.2">
      <c r="A236" s="125"/>
      <c r="B236" s="125"/>
      <c r="C236" s="125"/>
      <c r="D236" s="125"/>
      <c r="E236" s="125"/>
      <c r="F236" s="125"/>
      <c r="G236" s="125"/>
      <c r="H236" s="125"/>
    </row>
    <row r="237" spans="1:8" ht="14.25" x14ac:dyDescent="0.2">
      <c r="A237" s="125"/>
      <c r="B237" s="125"/>
      <c r="C237" s="125"/>
      <c r="D237" s="125"/>
      <c r="E237" s="125"/>
      <c r="F237" s="125"/>
      <c r="G237" s="125"/>
      <c r="H237" s="125"/>
    </row>
    <row r="238" spans="1:8" ht="14.25" x14ac:dyDescent="0.2">
      <c r="A238" s="125"/>
      <c r="B238" s="125"/>
      <c r="C238" s="125"/>
      <c r="D238" s="125"/>
      <c r="E238" s="125"/>
      <c r="F238" s="125"/>
      <c r="G238" s="125"/>
      <c r="H238" s="125"/>
    </row>
    <row r="239" spans="1:8" ht="14.25" x14ac:dyDescent="0.2">
      <c r="A239" s="125"/>
      <c r="B239" s="125"/>
      <c r="C239" s="125"/>
      <c r="D239" s="125"/>
      <c r="E239" s="125"/>
      <c r="F239" s="125"/>
      <c r="G239" s="125"/>
      <c r="H239" s="125"/>
    </row>
    <row r="240" spans="1:8" ht="14.25" x14ac:dyDescent="0.2">
      <c r="A240" s="125"/>
      <c r="B240" s="125"/>
      <c r="C240" s="125"/>
      <c r="D240" s="125"/>
      <c r="E240" s="125"/>
      <c r="F240" s="125"/>
      <c r="G240" s="125"/>
      <c r="H240" s="125"/>
    </row>
    <row r="241" spans="1:8" ht="14.25" x14ac:dyDescent="0.2">
      <c r="A241" s="125"/>
      <c r="B241" s="125"/>
      <c r="C241" s="125"/>
      <c r="D241" s="125"/>
      <c r="E241" s="125"/>
      <c r="F241" s="125"/>
      <c r="G241" s="125"/>
      <c r="H241" s="125"/>
    </row>
    <row r="242" spans="1:8" ht="14.25" x14ac:dyDescent="0.2">
      <c r="A242" s="125"/>
      <c r="B242" s="125"/>
      <c r="C242" s="125"/>
      <c r="D242" s="125"/>
      <c r="E242" s="125"/>
      <c r="F242" s="125"/>
      <c r="G242" s="125"/>
      <c r="H242" s="125"/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9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2021-11-24T14:46:27Z</cp:lastPrinted>
  <dcterms:created xsi:type="dcterms:W3CDTF">1996-10-08T23:32:33Z</dcterms:created>
  <dcterms:modified xsi:type="dcterms:W3CDTF">2021-11-25T09:53:37Z</dcterms:modified>
</cp:coreProperties>
</file>