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10.03.22\"/>
    </mc:Choice>
  </mc:AlternateContent>
  <xr:revisionPtr revIDLastSave="0" documentId="13_ncr:1_{6CCBB71E-11AE-4744-ADA2-5067275D71B4}" xr6:coauthVersionLast="47" xr6:coauthVersionMax="47" xr10:uidLastSave="{00000000-0000-0000-0000-000000000000}"/>
  <bookViews>
    <workbookView xWindow="-120" yWindow="-120" windowWidth="21840" windowHeight="13140" firstSheet="7" activeTab="10" xr2:uid="{00000000-000D-0000-FFFF-FFFF00000000}"/>
  </bookViews>
  <sheets>
    <sheet name="приложение 2 на 2022 " sheetId="23" r:id="rId1"/>
    <sheet name="приложение 2 с КЦ" sheetId="22" r:id="rId2"/>
    <sheet name="ПРИЛОЖЕНИЕ 2 на 2023" sheetId="14" r:id="rId3"/>
    <sheet name="ПРИЛОЖЕНИЕ 2 на 2023 год" sheetId="25" r:id="rId4"/>
    <sheet name="ПРИЛОЖЕНИЕ 2 на 2024 год" sheetId="24" r:id="rId5"/>
    <sheet name="ПРИЛОЖЕНИЕ 2 на 2024" sheetId="26" r:id="rId6"/>
    <sheet name="ПРИЛОЖЕНИЕ 3" sheetId="16" r:id="rId7"/>
    <sheet name="ПРИЛОЖЕНИЕ 6" sheetId="17" r:id="rId8"/>
    <sheet name="приложение 6.1" sheetId="29" r:id="rId9"/>
    <sheet name="приложение 7" sheetId="30" r:id="rId10"/>
    <sheet name="ПРИЛОЖЕНИЕ 12" sheetId="21" r:id="rId11"/>
  </sheets>
  <externalReferences>
    <externalReference r:id="rId1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6" i="30" l="1"/>
  <c r="I226" i="30"/>
  <c r="G226" i="30"/>
  <c r="G161" i="29"/>
  <c r="F161" i="29"/>
  <c r="F155" i="29"/>
  <c r="E12" i="21"/>
  <c r="F12" i="21"/>
  <c r="D15" i="21"/>
  <c r="E19" i="21"/>
  <c r="E11" i="21" s="1"/>
  <c r="F137" i="29" l="1"/>
  <c r="F200" i="29"/>
  <c r="F191" i="29"/>
  <c r="G181" i="29"/>
  <c r="G180" i="29" s="1"/>
  <c r="H181" i="29"/>
  <c r="H180" i="29" s="1"/>
  <c r="F181" i="29"/>
  <c r="F180" i="29" s="1"/>
  <c r="D18" i="21" s="1"/>
  <c r="F178" i="29"/>
  <c r="F177" i="29" s="1"/>
  <c r="D17" i="21" s="1"/>
  <c r="G148" i="29"/>
  <c r="G147" i="29" s="1"/>
  <c r="G144" i="29" s="1"/>
  <c r="G143" i="29" s="1"/>
  <c r="G142" i="29" s="1"/>
  <c r="G141" i="29" s="1"/>
  <c r="H148" i="29"/>
  <c r="H147" i="29" s="1"/>
  <c r="H144" i="29" s="1"/>
  <c r="H143" i="29" s="1"/>
  <c r="H142" i="29" s="1"/>
  <c r="H141" i="29" s="1"/>
  <c r="F145" i="29"/>
  <c r="F148" i="29"/>
  <c r="F147" i="29" s="1"/>
  <c r="F144" i="29" s="1"/>
  <c r="G137" i="29"/>
  <c r="G130" i="29" s="1"/>
  <c r="F135" i="29"/>
  <c r="G124" i="29"/>
  <c r="G123" i="29" s="1"/>
  <c r="H124" i="29"/>
  <c r="H123" i="29" s="1"/>
  <c r="F124" i="29"/>
  <c r="F123" i="29" s="1"/>
  <c r="F126" i="29"/>
  <c r="G69" i="29"/>
  <c r="G68" i="29" s="1"/>
  <c r="G67" i="29" s="1"/>
  <c r="G66" i="29" s="1"/>
  <c r="G65" i="29" s="1"/>
  <c r="H69" i="29"/>
  <c r="H68" i="29" s="1"/>
  <c r="H67" i="29" s="1"/>
  <c r="H66" i="29" s="1"/>
  <c r="H65" i="29" s="1"/>
  <c r="F69" i="29"/>
  <c r="F68" i="29" s="1"/>
  <c r="F67" i="29" s="1"/>
  <c r="F66" i="29" s="1"/>
  <c r="F65" i="29" s="1"/>
  <c r="G62" i="29"/>
  <c r="G61" i="29" s="1"/>
  <c r="G60" i="29" s="1"/>
  <c r="G59" i="29" s="1"/>
  <c r="H62" i="29"/>
  <c r="H61" i="29" s="1"/>
  <c r="H60" i="29" s="1"/>
  <c r="H59" i="29" s="1"/>
  <c r="F62" i="29"/>
  <c r="F61" i="29" s="1"/>
  <c r="F60" i="29" s="1"/>
  <c r="F59" i="29" s="1"/>
  <c r="F58" i="29" s="1"/>
  <c r="F54" i="29"/>
  <c r="F53" i="29" s="1"/>
  <c r="F52" i="29" s="1"/>
  <c r="F51" i="29" s="1"/>
  <c r="F50" i="29" s="1"/>
  <c r="F41" i="29"/>
  <c r="F40" i="29" s="1"/>
  <c r="G37" i="29"/>
  <c r="H37" i="29"/>
  <c r="F37" i="29"/>
  <c r="G41" i="29"/>
  <c r="G40" i="29" s="1"/>
  <c r="H41" i="29"/>
  <c r="H40" i="29" s="1"/>
  <c r="G34" i="29"/>
  <c r="H34" i="29"/>
  <c r="F34" i="29"/>
  <c r="G16" i="29"/>
  <c r="G15" i="29" s="1"/>
  <c r="G14" i="29" s="1"/>
  <c r="H16" i="29"/>
  <c r="H15" i="29" s="1"/>
  <c r="H14" i="29" s="1"/>
  <c r="F16" i="29"/>
  <c r="F15" i="29" s="1"/>
  <c r="F14" i="29" s="1"/>
  <c r="F13" i="29" s="1"/>
  <c r="F12" i="29" s="1"/>
  <c r="F11" i="29" s="1"/>
  <c r="G232" i="29"/>
  <c r="G231" i="29" s="1"/>
  <c r="G230" i="29" s="1"/>
  <c r="G229" i="29" s="1"/>
  <c r="G228" i="29" s="1"/>
  <c r="G227" i="29" s="1"/>
  <c r="G226" i="29" s="1"/>
  <c r="E23" i="21" s="1"/>
  <c r="H232" i="29"/>
  <c r="H231" i="29" s="1"/>
  <c r="H230" i="29" s="1"/>
  <c r="H229" i="29" s="1"/>
  <c r="H228" i="29" s="1"/>
  <c r="H227" i="29" s="1"/>
  <c r="H226" i="29" s="1"/>
  <c r="F23" i="21" s="1"/>
  <c r="F232" i="29"/>
  <c r="F231" i="29" s="1"/>
  <c r="F230" i="29" s="1"/>
  <c r="F229" i="29" s="1"/>
  <c r="F228" i="29" s="1"/>
  <c r="F227" i="29" s="1"/>
  <c r="F226" i="29" s="1"/>
  <c r="G224" i="29"/>
  <c r="G223" i="29" s="1"/>
  <c r="G222" i="29" s="1"/>
  <c r="G221" i="29" s="1"/>
  <c r="G220" i="29" s="1"/>
  <c r="G219" i="29" s="1"/>
  <c r="G218" i="29" s="1"/>
  <c r="H224" i="29"/>
  <c r="H223" i="29" s="1"/>
  <c r="H222" i="29" s="1"/>
  <c r="H221" i="29" s="1"/>
  <c r="H220" i="29" s="1"/>
  <c r="H219" i="29" s="1"/>
  <c r="H218" i="29" s="1"/>
  <c r="F224" i="29"/>
  <c r="F223" i="29" s="1"/>
  <c r="F222" i="29" s="1"/>
  <c r="F221" i="29" s="1"/>
  <c r="F220" i="29" s="1"/>
  <c r="F219" i="29" s="1"/>
  <c r="F218" i="29" s="1"/>
  <c r="F215" i="29"/>
  <c r="G213" i="29"/>
  <c r="H213" i="29"/>
  <c r="F213" i="29"/>
  <c r="G207" i="29"/>
  <c r="H207" i="29"/>
  <c r="F207" i="29"/>
  <c r="G200" i="29"/>
  <c r="H200" i="29"/>
  <c r="G189" i="29"/>
  <c r="H189" i="29"/>
  <c r="F189" i="29"/>
  <c r="G191" i="29"/>
  <c r="H191" i="29"/>
  <c r="G175" i="29"/>
  <c r="G174" i="29" s="1"/>
  <c r="H175" i="29"/>
  <c r="H174" i="29" s="1"/>
  <c r="F175" i="29"/>
  <c r="F174" i="29" s="1"/>
  <c r="G152" i="29"/>
  <c r="G151" i="29" s="1"/>
  <c r="G150" i="29" s="1"/>
  <c r="H152" i="29"/>
  <c r="H151" i="29" s="1"/>
  <c r="H150" i="29" s="1"/>
  <c r="G168" i="29"/>
  <c r="H168" i="29"/>
  <c r="F168" i="29"/>
  <c r="G166" i="29"/>
  <c r="H166" i="29"/>
  <c r="F166" i="29"/>
  <c r="G164" i="29"/>
  <c r="H164" i="29"/>
  <c r="F164" i="29"/>
  <c r="H161" i="29"/>
  <c r="F154" i="29"/>
  <c r="G159" i="29"/>
  <c r="H159" i="29"/>
  <c r="F159" i="29"/>
  <c r="G155" i="29"/>
  <c r="H155" i="29"/>
  <c r="H137" i="29"/>
  <c r="H130" i="29" s="1"/>
  <c r="G133" i="29"/>
  <c r="H133" i="29"/>
  <c r="F133" i="29"/>
  <c r="F132" i="29" s="1"/>
  <c r="G120" i="29"/>
  <c r="G119" i="29" s="1"/>
  <c r="G118" i="29" s="1"/>
  <c r="G117" i="29" s="1"/>
  <c r="H120" i="29"/>
  <c r="H119" i="29" s="1"/>
  <c r="H118" i="29" s="1"/>
  <c r="H117" i="29" s="1"/>
  <c r="G112" i="29"/>
  <c r="H112" i="29"/>
  <c r="F112" i="29"/>
  <c r="G114" i="29"/>
  <c r="H114" i="29"/>
  <c r="F114" i="29"/>
  <c r="G90" i="29"/>
  <c r="G89" i="29" s="1"/>
  <c r="H90" i="29"/>
  <c r="H89" i="29" s="1"/>
  <c r="G94" i="29"/>
  <c r="H94" i="29"/>
  <c r="F94" i="29"/>
  <c r="G96" i="29"/>
  <c r="H96" i="29"/>
  <c r="F96" i="29"/>
  <c r="G98" i="29"/>
  <c r="H98" i="29"/>
  <c r="F98" i="29"/>
  <c r="G105" i="29"/>
  <c r="G104" i="29" s="1"/>
  <c r="G103" i="29" s="1"/>
  <c r="H105" i="29"/>
  <c r="H104" i="29" s="1"/>
  <c r="H103" i="29" s="1"/>
  <c r="G101" i="29"/>
  <c r="G100" i="29" s="1"/>
  <c r="E25" i="21" s="1"/>
  <c r="H101" i="29"/>
  <c r="H100" i="29" s="1"/>
  <c r="F25" i="21" s="1"/>
  <c r="F101" i="29"/>
  <c r="F100" i="29" s="1"/>
  <c r="D25" i="21" s="1"/>
  <c r="F105" i="29"/>
  <c r="G86" i="29"/>
  <c r="G85" i="29" s="1"/>
  <c r="G84" i="29" s="1"/>
  <c r="G83" i="29" s="1"/>
  <c r="G82" i="29" s="1"/>
  <c r="G81" i="29" s="1"/>
  <c r="H86" i="29"/>
  <c r="H85" i="29" s="1"/>
  <c r="H84" i="29" s="1"/>
  <c r="H83" i="29" s="1"/>
  <c r="H82" i="29" s="1"/>
  <c r="H81" i="29" s="1"/>
  <c r="F86" i="29"/>
  <c r="F85" i="29" s="1"/>
  <c r="F84" i="29" s="1"/>
  <c r="F83" i="29" s="1"/>
  <c r="F82" i="29" s="1"/>
  <c r="F81" i="29" s="1"/>
  <c r="G77" i="29"/>
  <c r="G76" i="29" s="1"/>
  <c r="G75" i="29" s="1"/>
  <c r="G74" i="29" s="1"/>
  <c r="G73" i="29" s="1"/>
  <c r="G72" i="29" s="1"/>
  <c r="G71" i="29" s="1"/>
  <c r="H77" i="29"/>
  <c r="H76" i="29" s="1"/>
  <c r="H75" i="29" s="1"/>
  <c r="H74" i="29" s="1"/>
  <c r="H73" i="29" s="1"/>
  <c r="H72" i="29" s="1"/>
  <c r="H71" i="29" s="1"/>
  <c r="F77" i="29"/>
  <c r="F76" i="29" s="1"/>
  <c r="F75" i="29" s="1"/>
  <c r="F74" i="29" s="1"/>
  <c r="F73" i="29" s="1"/>
  <c r="F72" i="29" s="1"/>
  <c r="F71" i="29" s="1"/>
  <c r="G48" i="29"/>
  <c r="G47" i="29" s="1"/>
  <c r="G46" i="29" s="1"/>
  <c r="G45" i="29" s="1"/>
  <c r="H48" i="29"/>
  <c r="H47" i="29" s="1"/>
  <c r="H46" i="29" s="1"/>
  <c r="H45" i="29" s="1"/>
  <c r="F48" i="29"/>
  <c r="F47" i="29" s="1"/>
  <c r="F46" i="29" s="1"/>
  <c r="F45" i="29" s="1"/>
  <c r="G23" i="29"/>
  <c r="G22" i="29" s="1"/>
  <c r="G21" i="29" s="1"/>
  <c r="H23" i="29"/>
  <c r="H22" i="29" s="1"/>
  <c r="H21" i="29" s="1"/>
  <c r="F23" i="29"/>
  <c r="F22" i="29" s="1"/>
  <c r="F21" i="29" s="1"/>
  <c r="H116" i="29" l="1"/>
  <c r="G116" i="29"/>
  <c r="F104" i="29"/>
  <c r="F103" i="29" s="1"/>
  <c r="D13" i="21"/>
  <c r="D12" i="21" s="1"/>
  <c r="F80" i="29"/>
  <c r="D21" i="21"/>
  <c r="H80" i="29"/>
  <c r="F21" i="21"/>
  <c r="G80" i="29"/>
  <c r="E21" i="21"/>
  <c r="F120" i="29"/>
  <c r="F119" i="29" s="1"/>
  <c r="F118" i="29" s="1"/>
  <c r="F93" i="29"/>
  <c r="F92" i="29" s="1"/>
  <c r="F170" i="29"/>
  <c r="F111" i="29"/>
  <c r="F110" i="29" s="1"/>
  <c r="F109" i="29" s="1"/>
  <c r="F108" i="29" s="1"/>
  <c r="F107" i="29" s="1"/>
  <c r="D20" i="21" s="1"/>
  <c r="F130" i="29"/>
  <c r="F129" i="29" s="1"/>
  <c r="F153" i="29"/>
  <c r="F143" i="29"/>
  <c r="F142" i="29" s="1"/>
  <c r="F141" i="29" s="1"/>
  <c r="G93" i="29"/>
  <c r="G92" i="29" s="1"/>
  <c r="E22" i="21" s="1"/>
  <c r="G188" i="29"/>
  <c r="G187" i="29" s="1"/>
  <c r="G186" i="29" s="1"/>
  <c r="G185" i="29" s="1"/>
  <c r="G184" i="29" s="1"/>
  <c r="G183" i="29" s="1"/>
  <c r="E24" i="21" s="1"/>
  <c r="F33" i="29"/>
  <c r="F32" i="29" s="1"/>
  <c r="F20" i="29" s="1"/>
  <c r="F19" i="29" s="1"/>
  <c r="F18" i="29" s="1"/>
  <c r="F10" i="29" s="1"/>
  <c r="H111" i="29"/>
  <c r="H110" i="29" s="1"/>
  <c r="H109" i="29" s="1"/>
  <c r="H108" i="29" s="1"/>
  <c r="H107" i="29" s="1"/>
  <c r="G33" i="29"/>
  <c r="G32" i="29" s="1"/>
  <c r="G20" i="29" s="1"/>
  <c r="G19" i="29" s="1"/>
  <c r="G18" i="29" s="1"/>
  <c r="G10" i="29" s="1"/>
  <c r="H33" i="29"/>
  <c r="H32" i="29" s="1"/>
  <c r="H20" i="29" s="1"/>
  <c r="H19" i="29" s="1"/>
  <c r="H18" i="29" s="1"/>
  <c r="H10" i="29" s="1"/>
  <c r="G111" i="29"/>
  <c r="G110" i="29" s="1"/>
  <c r="G109" i="29" s="1"/>
  <c r="G108" i="29" s="1"/>
  <c r="G107" i="29" s="1"/>
  <c r="F188" i="29"/>
  <c r="F187" i="29" s="1"/>
  <c r="F186" i="29" s="1"/>
  <c r="F185" i="29" s="1"/>
  <c r="F184" i="29" s="1"/>
  <c r="F183" i="29" s="1"/>
  <c r="D24" i="21" s="1"/>
  <c r="F199" i="29"/>
  <c r="F198" i="29" s="1"/>
  <c r="F197" i="29" s="1"/>
  <c r="F196" i="29" s="1"/>
  <c r="F195" i="29" s="1"/>
  <c r="F194" i="29" s="1"/>
  <c r="D23" i="21" s="1"/>
  <c r="G199" i="29"/>
  <c r="G198" i="29" s="1"/>
  <c r="G197" i="29" s="1"/>
  <c r="H93" i="29"/>
  <c r="H92" i="29" s="1"/>
  <c r="F22" i="21" s="1"/>
  <c r="H188" i="29"/>
  <c r="H187" i="29" s="1"/>
  <c r="H186" i="29" s="1"/>
  <c r="H185" i="29" s="1"/>
  <c r="H184" i="29" s="1"/>
  <c r="H183" i="29" s="1"/>
  <c r="F24" i="21" s="1"/>
  <c r="H199" i="29"/>
  <c r="H198" i="29" s="1"/>
  <c r="H197" i="29" s="1"/>
  <c r="G154" i="29"/>
  <c r="H154" i="29"/>
  <c r="F117" i="29" l="1"/>
  <c r="D22" i="21"/>
  <c r="D19" i="21" s="1"/>
  <c r="D11" i="21" s="1"/>
  <c r="H88" i="29"/>
  <c r="H234" i="29" s="1"/>
  <c r="F20" i="21"/>
  <c r="F19" i="21" s="1"/>
  <c r="F11" i="21" s="1"/>
  <c r="G88" i="29"/>
  <c r="G234" i="29" s="1"/>
  <c r="E20" i="21"/>
  <c r="F152" i="29"/>
  <c r="F151" i="29" s="1"/>
  <c r="F150" i="29" s="1"/>
  <c r="F91" i="29"/>
  <c r="F90" i="29" s="1"/>
  <c r="F89" i="29" s="1"/>
  <c r="F88" i="29" s="1"/>
  <c r="F234" i="29" l="1"/>
  <c r="F116" i="29"/>
  <c r="E17" i="17"/>
  <c r="F17" i="17"/>
  <c r="C30" i="16" l="1"/>
  <c r="D29" i="16"/>
  <c r="C29" i="16"/>
  <c r="E29" i="16" s="1"/>
  <c r="E49" i="22"/>
  <c r="E50" i="22"/>
  <c r="E51" i="22"/>
  <c r="E48" i="22"/>
  <c r="D47" i="22"/>
  <c r="D46" i="23"/>
  <c r="C18" i="16"/>
  <c r="C25" i="16"/>
  <c r="C24" i="16"/>
  <c r="C23" i="16"/>
  <c r="C22" i="16"/>
  <c r="C21" i="16"/>
  <c r="C20" i="16"/>
  <c r="C19" i="16"/>
  <c r="C28" i="16"/>
  <c r="C27" i="16"/>
  <c r="C26" i="16" s="1"/>
  <c r="E40" i="23" l="1"/>
  <c r="E31" i="23"/>
  <c r="D17" i="16"/>
  <c r="C16" i="16"/>
  <c r="C15" i="16" s="1"/>
  <c r="E14" i="16"/>
  <c r="D14" i="16"/>
  <c r="C14" i="16"/>
  <c r="C13" i="16" s="1"/>
  <c r="C35" i="26"/>
  <c r="C31" i="26" s="1"/>
  <c r="C14" i="26"/>
  <c r="C12" i="26"/>
  <c r="C19" i="26"/>
  <c r="C17" i="26"/>
  <c r="C33" i="26"/>
  <c r="C27" i="26"/>
  <c r="C26" i="26" s="1"/>
  <c r="C40" i="24"/>
  <c r="C35" i="24"/>
  <c r="C33" i="24"/>
  <c r="C31" i="24" s="1"/>
  <c r="C30" i="24" s="1"/>
  <c r="C24" i="24"/>
  <c r="C22" i="24"/>
  <c r="C19" i="24"/>
  <c r="C17" i="24"/>
  <c r="C14" i="24"/>
  <c r="C27" i="24"/>
  <c r="C26" i="24" s="1"/>
  <c r="C12" i="24"/>
  <c r="C31" i="25"/>
  <c r="C30" i="25"/>
  <c r="C41" i="25" s="1"/>
  <c r="C17" i="25"/>
  <c r="C12" i="25"/>
  <c r="C11" i="25"/>
  <c r="C10" i="25" s="1"/>
  <c r="C33" i="25"/>
  <c r="C27" i="25"/>
  <c r="C21" i="25"/>
  <c r="C24" i="25"/>
  <c r="C22" i="25"/>
  <c r="C19" i="25"/>
  <c r="C14" i="25"/>
  <c r="E42" i="23"/>
  <c r="C27" i="22"/>
  <c r="C26" i="22" s="1"/>
  <c r="C12" i="22"/>
  <c r="C19" i="22"/>
  <c r="E29" i="22"/>
  <c r="E25" i="22"/>
  <c r="E23" i="22"/>
  <c r="C22" i="22"/>
  <c r="C21" i="22" s="1"/>
  <c r="E38" i="23"/>
  <c r="E33" i="23"/>
  <c r="E34" i="23"/>
  <c r="E35" i="23"/>
  <c r="E36" i="23"/>
  <c r="E37" i="23"/>
  <c r="E39" i="23"/>
  <c r="E41" i="23"/>
  <c r="E32" i="23"/>
  <c r="E46" i="23"/>
  <c r="E43" i="23"/>
  <c r="E44" i="23"/>
  <c r="D45" i="23"/>
  <c r="D42" i="23"/>
  <c r="D31" i="23"/>
  <c r="C31" i="23"/>
  <c r="C30" i="23"/>
  <c r="E30" i="23" s="1"/>
  <c r="E27" i="23"/>
  <c r="E26" i="23"/>
  <c r="D25" i="23"/>
  <c r="C25" i="23"/>
  <c r="C24" i="23" s="1"/>
  <c r="E23" i="23"/>
  <c r="D22" i="23"/>
  <c r="E21" i="23"/>
  <c r="D20" i="23"/>
  <c r="D19" i="23" s="1"/>
  <c r="D17" i="23"/>
  <c r="E18" i="23"/>
  <c r="E16" i="23"/>
  <c r="D15" i="23"/>
  <c r="E14" i="23"/>
  <c r="D12" i="23"/>
  <c r="C12" i="23"/>
  <c r="E13" i="23"/>
  <c r="D10" i="23"/>
  <c r="E11" i="23"/>
  <c r="E10" i="23" s="1"/>
  <c r="C45" i="23"/>
  <c r="C42" i="23"/>
  <c r="C22" i="23"/>
  <c r="C20" i="23"/>
  <c r="C17" i="23"/>
  <c r="C15" i="23"/>
  <c r="E15" i="23" s="1"/>
  <c r="C10" i="23"/>
  <c r="C30" i="26" l="1"/>
  <c r="C11" i="26"/>
  <c r="C10" i="26" s="1"/>
  <c r="C40" i="26" s="1"/>
  <c r="C21" i="24"/>
  <c r="C11" i="24" s="1"/>
  <c r="C10" i="24" s="1"/>
  <c r="C19" i="23"/>
  <c r="E17" i="23"/>
  <c r="E20" i="23"/>
  <c r="E45" i="23"/>
  <c r="C31" i="16" s="1"/>
  <c r="E22" i="23"/>
  <c r="C29" i="23"/>
  <c r="C28" i="23" s="1"/>
  <c r="C9" i="23"/>
  <c r="E12" i="23"/>
  <c r="E19" i="23"/>
  <c r="E25" i="23"/>
  <c r="D29" i="23"/>
  <c r="D28" i="23" s="1"/>
  <c r="C8" i="23"/>
  <c r="C47" i="23" s="1"/>
  <c r="E29" i="23" l="1"/>
  <c r="E28" i="23"/>
  <c r="D47" i="23"/>
  <c r="E47" i="23" s="1"/>
  <c r="C47" i="22"/>
  <c r="E46" i="22"/>
  <c r="E44" i="22" s="1"/>
  <c r="D44" i="22"/>
  <c r="C44" i="22"/>
  <c r="E43" i="22"/>
  <c r="E42" i="22"/>
  <c r="E41" i="22"/>
  <c r="E40" i="22"/>
  <c r="E39" i="22"/>
  <c r="E38" i="22"/>
  <c r="E37" i="22"/>
  <c r="E34" i="22"/>
  <c r="E36" i="22"/>
  <c r="E35" i="22"/>
  <c r="D33" i="22"/>
  <c r="C33" i="22"/>
  <c r="E32" i="22"/>
  <c r="D27" i="22"/>
  <c r="E27" i="22" s="1"/>
  <c r="E26" i="22" s="1"/>
  <c r="D24" i="22"/>
  <c r="E24" i="22" s="1"/>
  <c r="E22" i="22"/>
  <c r="D22" i="22"/>
  <c r="D21" i="22" s="1"/>
  <c r="E20" i="22"/>
  <c r="D19" i="22"/>
  <c r="E19" i="22" s="1"/>
  <c r="E18" i="22"/>
  <c r="E17" i="22" s="1"/>
  <c r="D17" i="22"/>
  <c r="C17" i="22"/>
  <c r="E16" i="22"/>
  <c r="E15" i="22"/>
  <c r="D14" i="22"/>
  <c r="C14" i="22"/>
  <c r="E13" i="22"/>
  <c r="D12" i="22"/>
  <c r="E12" i="22" s="1"/>
  <c r="D26" i="22" l="1"/>
  <c r="E33" i="22"/>
  <c r="E21" i="22"/>
  <c r="C11" i="22"/>
  <c r="C10" i="22" s="1"/>
  <c r="E14" i="22"/>
  <c r="D11" i="22"/>
  <c r="D31" i="22"/>
  <c r="D30" i="22" s="1"/>
  <c r="E47" i="22"/>
  <c r="C31" i="22"/>
  <c r="C30" i="22" s="1"/>
  <c r="D10" i="22" l="1"/>
  <c r="D52" i="22" s="1"/>
  <c r="E52" i="22" s="1"/>
  <c r="E11" i="22"/>
  <c r="E10" i="22" s="1"/>
  <c r="E31" i="22"/>
  <c r="E30" i="22" s="1"/>
  <c r="C52" i="22"/>
  <c r="D14" i="17" l="1"/>
  <c r="D13" i="17"/>
  <c r="D10" i="17"/>
  <c r="D12" i="17"/>
  <c r="E20" i="17"/>
  <c r="F20" i="17"/>
  <c r="D20" i="17"/>
  <c r="E23" i="17"/>
  <c r="F23" i="17"/>
  <c r="E24" i="17"/>
  <c r="F24" i="17"/>
  <c r="E25" i="17"/>
  <c r="F25" i="17"/>
  <c r="D31" i="17" l="1"/>
  <c r="D24" i="17"/>
  <c r="E31" i="17"/>
  <c r="D21" i="17"/>
  <c r="D23" i="17"/>
  <c r="D18" i="17"/>
  <c r="D17" i="17" s="1"/>
  <c r="D25" i="17"/>
  <c r="E33" i="17"/>
  <c r="D30" i="17"/>
  <c r="D33" i="17"/>
  <c r="F33" i="17"/>
  <c r="D16" i="17"/>
  <c r="E29" i="17"/>
  <c r="F29" i="17"/>
  <c r="F16" i="17"/>
  <c r="D27" i="17"/>
  <c r="F31" i="17"/>
  <c r="E16" i="17"/>
  <c r="D11" i="17"/>
  <c r="D29" i="17" l="1"/>
  <c r="E39" i="26"/>
  <c r="D38" i="26"/>
  <c r="E37" i="26"/>
  <c r="E36" i="26"/>
  <c r="D35" i="26"/>
  <c r="E34" i="26"/>
  <c r="D33" i="26"/>
  <c r="E29" i="26"/>
  <c r="E28" i="26"/>
  <c r="D27" i="26"/>
  <c r="D26" i="26" s="1"/>
  <c r="E25" i="26"/>
  <c r="D24" i="26"/>
  <c r="E24" i="26"/>
  <c r="E23" i="26"/>
  <c r="D22" i="26"/>
  <c r="E20" i="26"/>
  <c r="D19" i="26"/>
  <c r="E19" i="26"/>
  <c r="E18" i="26"/>
  <c r="D17" i="26"/>
  <c r="E16" i="26"/>
  <c r="E15" i="26"/>
  <c r="D14" i="26"/>
  <c r="E13" i="26"/>
  <c r="D12" i="26"/>
  <c r="E40" i="25"/>
  <c r="D39" i="25"/>
  <c r="E39" i="25" s="1"/>
  <c r="E38" i="25"/>
  <c r="E37" i="25"/>
  <c r="D36" i="25"/>
  <c r="E34" i="25"/>
  <c r="D33" i="25"/>
  <c r="E33" i="25" s="1"/>
  <c r="E29" i="25"/>
  <c r="E28" i="25"/>
  <c r="D27" i="25"/>
  <c r="D26" i="25"/>
  <c r="E25" i="25"/>
  <c r="D24" i="25"/>
  <c r="E23" i="25"/>
  <c r="D22" i="25"/>
  <c r="E22" i="25"/>
  <c r="E20" i="25"/>
  <c r="D19" i="25"/>
  <c r="E18" i="25"/>
  <c r="D17" i="25"/>
  <c r="E17" i="25"/>
  <c r="E16" i="25"/>
  <c r="E15" i="25"/>
  <c r="D14" i="25"/>
  <c r="E14" i="25" s="1"/>
  <c r="E13" i="25"/>
  <c r="D12" i="25"/>
  <c r="D21" i="26" l="1"/>
  <c r="E21" i="26" s="1"/>
  <c r="D11" i="26"/>
  <c r="D10" i="26" s="1"/>
  <c r="D21" i="25"/>
  <c r="E21" i="25" s="1"/>
  <c r="E27" i="26"/>
  <c r="E26" i="25"/>
  <c r="E19" i="25"/>
  <c r="E22" i="26"/>
  <c r="E26" i="26"/>
  <c r="D31" i="26"/>
  <c r="D30" i="26" s="1"/>
  <c r="E38" i="26"/>
  <c r="E36" i="25"/>
  <c r="E14" i="26"/>
  <c r="E35" i="26"/>
  <c r="E17" i="26"/>
  <c r="E12" i="26"/>
  <c r="E33" i="26"/>
  <c r="E32" i="26"/>
  <c r="D31" i="25"/>
  <c r="D30" i="25" s="1"/>
  <c r="E32" i="25"/>
  <c r="E35" i="25"/>
  <c r="E12" i="25"/>
  <c r="E24" i="25"/>
  <c r="E27" i="25"/>
  <c r="D26" i="24"/>
  <c r="E39" i="24"/>
  <c r="D38" i="24"/>
  <c r="E37" i="24"/>
  <c r="E28" i="16" s="1"/>
  <c r="E36" i="24"/>
  <c r="E27" i="16" s="1"/>
  <c r="D35" i="24"/>
  <c r="D33" i="24"/>
  <c r="E29" i="24"/>
  <c r="E28" i="24"/>
  <c r="D27" i="24"/>
  <c r="E25" i="24"/>
  <c r="E23" i="24"/>
  <c r="D24" i="24"/>
  <c r="D22" i="24"/>
  <c r="E20" i="24"/>
  <c r="D19" i="24"/>
  <c r="E18" i="24"/>
  <c r="D17" i="24"/>
  <c r="E17" i="24" s="1"/>
  <c r="E15" i="24"/>
  <c r="E16" i="24"/>
  <c r="D14" i="24"/>
  <c r="E13" i="24"/>
  <c r="D12" i="24"/>
  <c r="E40" i="14"/>
  <c r="D39" i="14"/>
  <c r="E38" i="14"/>
  <c r="D28" i="16" s="1"/>
  <c r="E37" i="14"/>
  <c r="D27" i="16" s="1"/>
  <c r="D36" i="14"/>
  <c r="D33" i="14"/>
  <c r="E34" i="14"/>
  <c r="E28" i="14"/>
  <c r="E29" i="14"/>
  <c r="D27" i="14"/>
  <c r="C27" i="14"/>
  <c r="C26" i="14" s="1"/>
  <c r="C22" i="14"/>
  <c r="D24" i="14"/>
  <c r="E25" i="14"/>
  <c r="D22" i="14"/>
  <c r="E23" i="14"/>
  <c r="D19" i="14"/>
  <c r="E20" i="14"/>
  <c r="D17" i="14"/>
  <c r="E18" i="14"/>
  <c r="E16" i="14"/>
  <c r="E15" i="14"/>
  <c r="D14" i="14"/>
  <c r="D12" i="14"/>
  <c r="E13" i="14"/>
  <c r="E32" i="24"/>
  <c r="E22" i="24"/>
  <c r="D26" i="16" l="1"/>
  <c r="E26" i="16"/>
  <c r="D11" i="25"/>
  <c r="D10" i="25" s="1"/>
  <c r="E10" i="25" s="1"/>
  <c r="E22" i="14"/>
  <c r="D31" i="14"/>
  <c r="D30" i="14" s="1"/>
  <c r="D40" i="26"/>
  <c r="E38" i="24"/>
  <c r="E33" i="24"/>
  <c r="E27" i="14"/>
  <c r="E24" i="24"/>
  <c r="E10" i="26"/>
  <c r="E11" i="26"/>
  <c r="E31" i="26"/>
  <c r="E31" i="25"/>
  <c r="E30" i="25"/>
  <c r="D26" i="14"/>
  <c r="D21" i="14"/>
  <c r="D11" i="14" s="1"/>
  <c r="E19" i="24"/>
  <c r="E14" i="24"/>
  <c r="E35" i="24"/>
  <c r="D21" i="24"/>
  <c r="D11" i="24" s="1"/>
  <c r="D10" i="24" s="1"/>
  <c r="E26" i="24"/>
  <c r="E27" i="24"/>
  <c r="E34" i="24"/>
  <c r="E19" i="16" s="1"/>
  <c r="E15" i="16" s="1"/>
  <c r="E12" i="24"/>
  <c r="D31" i="24"/>
  <c r="D30" i="24" s="1"/>
  <c r="D41" i="25" l="1"/>
  <c r="E41" i="25" s="1"/>
  <c r="E11" i="25"/>
  <c r="D40" i="24"/>
  <c r="D10" i="14"/>
  <c r="D41" i="14" s="1"/>
  <c r="E30" i="26"/>
  <c r="E40" i="26"/>
  <c r="E26" i="14"/>
  <c r="E21" i="24"/>
  <c r="E31" i="24"/>
  <c r="E30" i="24" l="1"/>
  <c r="E11" i="24"/>
  <c r="E10" i="24" l="1"/>
  <c r="E40" i="24"/>
  <c r="E9" i="17" l="1"/>
  <c r="F9" i="17"/>
  <c r="E30" i="17" l="1"/>
  <c r="F30" i="17"/>
  <c r="D36" i="17"/>
  <c r="F34" i="17"/>
  <c r="D34" i="17"/>
  <c r="F32" i="17"/>
  <c r="E32" i="17"/>
  <c r="F26" i="17"/>
  <c r="E26" i="17"/>
  <c r="F19" i="17"/>
  <c r="E13" i="16"/>
  <c r="E31" i="16" s="1"/>
  <c r="E34" i="17" l="1"/>
  <c r="D35" i="17"/>
  <c r="F35" i="17"/>
  <c r="E15" i="17"/>
  <c r="F15" i="17"/>
  <c r="D15" i="17"/>
  <c r="F36" i="17" l="1"/>
  <c r="E36" i="17"/>
  <c r="E35" i="17"/>
  <c r="D19" i="17"/>
  <c r="E19" i="17"/>
  <c r="D26" i="17" l="1"/>
  <c r="D32" i="17"/>
  <c r="E22" i="17"/>
  <c r="D22" i="17"/>
  <c r="F22" i="17"/>
  <c r="E28" i="17"/>
  <c r="F28" i="17"/>
  <c r="D9" i="17" l="1"/>
  <c r="E37" i="17"/>
  <c r="F37" i="17"/>
  <c r="D28" i="17" l="1"/>
  <c r="D37" i="17" s="1"/>
  <c r="C33" i="14"/>
  <c r="E33" i="14" s="1"/>
  <c r="E35" i="14"/>
  <c r="D19" i="16" s="1"/>
  <c r="D15" i="16" s="1"/>
  <c r="C39" i="14" l="1"/>
  <c r="C36" i="14"/>
  <c r="E36" i="14" s="1"/>
  <c r="E32" i="14"/>
  <c r="D13" i="16" s="1"/>
  <c r="D31" i="16" s="1"/>
  <c r="C24" i="14"/>
  <c r="C19" i="14"/>
  <c r="E19" i="14" s="1"/>
  <c r="C17" i="14"/>
  <c r="E17" i="14" s="1"/>
  <c r="C14" i="14"/>
  <c r="E14" i="14" s="1"/>
  <c r="C12" i="14"/>
  <c r="E12" i="14" s="1"/>
  <c r="E39" i="14" l="1"/>
  <c r="C21" i="14"/>
  <c r="E21" i="14" s="1"/>
  <c r="E24" i="14"/>
  <c r="C31" i="14"/>
  <c r="C30" i="14" l="1"/>
  <c r="E31" i="14"/>
  <c r="C11" i="14"/>
  <c r="C10" i="14" l="1"/>
  <c r="C41" i="14" s="1"/>
  <c r="E41" i="14" s="1"/>
  <c r="E11" i="14"/>
  <c r="E30" i="14"/>
  <c r="E10" i="14" l="1"/>
</calcChain>
</file>

<file path=xl/sharedStrings.xml><?xml version="1.0" encoding="utf-8"?>
<sst xmlns="http://schemas.openxmlformats.org/spreadsheetml/2006/main" count="2711" uniqueCount="486">
  <si>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</si>
  <si>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</si>
  <si>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</si>
  <si>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</si>
  <si>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</si>
  <si>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</si>
  <si>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</si>
  <si>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</si>
  <si>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</si>
  <si>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</si>
  <si>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</si>
  <si>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</si>
  <si>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</si>
  <si>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</si>
  <si>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</si>
  <si>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</si>
  <si>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</si>
  <si>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</si>
  <si>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</si>
  <si>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</si>
  <si>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</si>
  <si>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</si>
  <si>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</si>
  <si>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</si>
  <si>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</si>
  <si>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</si>
  <si>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</si>
  <si>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</si>
  <si>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</si>
  <si>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</si>
  <si>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</si>
  <si>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</si>
  <si>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</si>
  <si>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</si>
  <si>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</si>
  <si>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</si>
  <si>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</si>
  <si>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</si>
  <si>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</si>
  <si>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</si>
  <si>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</si>
  <si>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</si>
  <si>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</si>
  <si>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</si>
  <si>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</si>
  <si>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</si>
  <si>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</si>
  <si>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</si>
  <si>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</si>
  <si>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</si>
  <si>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</si>
  <si>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</si>
  <si>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</si>
  <si>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</si>
  <si>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</si>
  <si>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</si>
  <si>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</si>
  <si>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</si>
  <si>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</si>
  <si>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</si>
  <si>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</si>
  <si>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</si>
  <si>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</si>
  <si>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</si>
  <si>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</si>
  <si>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</si>
  <si>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</si>
  <si>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</si>
  <si>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</si>
  <si>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</si>
  <si>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</si>
  <si>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</si>
  <si>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</si>
  <si>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</si>
  <si>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</si>
  <si>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</si>
  <si>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</si>
  <si>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</si>
  <si>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</si>
  <si>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</si>
  <si>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</si>
  <si>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</si>
  <si>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</si>
  <si>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</si>
  <si>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</si>
  <si>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</si>
  <si>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</si>
  <si>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</si>
  <si>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</si>
  <si>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</si>
  <si>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</si>
  <si>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</si>
  <si>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</si>
  <si>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</si>
  <si>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</si>
  <si>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</si>
  <si>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</si>
  <si>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</si>
  <si>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</si>
  <si>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</si>
  <si>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</si>
  <si>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</si>
  <si>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</si>
  <si>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</si>
  <si>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</si>
  <si>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</si>
  <si>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к Решению Совета депутатов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</si>
  <si>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</si>
  <si>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</si>
  <si>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</si>
  <si>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</si>
  <si>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</si>
  <si>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</si>
  <si>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</si>
  <si>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Приложение 7</t>
  </si>
  <si>
    <t>К решению Совета депутатов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</si>
  <si>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</si>
  <si>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</si>
  <si>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</si>
  <si>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</si>
  <si>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</si>
  <si>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</si>
  <si>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</si>
  <si>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</si>
  <si>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</si>
  <si>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</si>
  <si>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</si>
  <si>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</si>
  <si>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</si>
  <si>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</si>
  <si>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</si>
  <si>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</si>
  <si>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</si>
  <si>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</si>
  <si>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</si>
  <si>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</si>
  <si>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6.1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</si>
  <si>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</si>
  <si>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</si>
  <si>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</si>
  <si>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</si>
  <si>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</si>
  <si>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</si>
  <si>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</si>
  <si>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</si>
  <si>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</si>
  <si>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</si>
  <si>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Приложение 6</t>
  </si>
  <si>
    <t xml:space="preserve">к Решению Совета депутатов </t>
  </si>
  <si>
    <t>Код раздела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</si>
  <si>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</si>
  <si>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</si>
  <si>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</si>
  <si>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</si>
  <si>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</si>
  <si>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</si>
  <si>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</si>
  <si>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</si>
  <si>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</si>
  <si>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</si>
  <si>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</si>
  <si>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</si>
  <si>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</si>
  <si>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</si>
  <si>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</si>
  <si>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</si>
  <si>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</si>
  <si>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</si>
  <si>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</si>
  <si>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</si>
  <si>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</si>
  <si>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</si>
  <si>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</si>
  <si>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</si>
  <si>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</si>
  <si>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</si>
  <si>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</si>
  <si>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</si>
  <si>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</si>
  <si>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           к Решению Совета депутатов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</si>
  <si>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</si>
  <si>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</si>
  <si>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</si>
  <si>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</si>
  <si>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</si>
  <si>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</si>
  <si>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</si>
  <si>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</si>
  <si>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</si>
  <si>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</si>
  <si>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</si>
  <si>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</si>
  <si>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</si>
  <si>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</si>
  <si>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</si>
  <si>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</si>
  <si>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</si>
  <si>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r>
      <t xml:space="preserve">Прочие субсидии бюджетам поселений  </t>
    </r>
    <r>
      <rPr>
        <b/>
        <sz val="9"/>
        <color rgb="FF000000"/>
        <rFont val="Times New Roman"/>
        <family val="1"/>
        <charset val="204"/>
      </rPr>
      <t xml:space="preserve"> Код цели 1084</t>
    </r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</si>
  <si>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1043</t>
    </r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</si>
  <si>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</si>
  <si>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</si>
  <si>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</si>
  <si>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</si>
  <si>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</si>
  <si>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</si>
  <si>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</si>
  <si>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</si>
  <si>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</si>
  <si>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</si>
  <si>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</si>
  <si>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</si>
  <si>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</si>
  <si>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</si>
  <si>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</si>
  <si>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</si>
  <si>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</si>
  <si>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</si>
  <si>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</si>
  <si>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</si>
  <si>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</si>
  <si>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</si>
  <si>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</si>
  <si>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</si>
  <si>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</si>
  <si>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</si>
  <si>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</si>
  <si>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</si>
  <si>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</si>
  <si>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</si>
  <si>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2023 г.</t>
  </si>
  <si>
    <t>2022 г.</t>
  </si>
  <si>
    <t>Доходы бюджета Пудомягского сельского поселения на  2022 год</t>
  </si>
  <si>
    <t>Доходы бюджета Пудомягского сельского поселения на  2022г.</t>
  </si>
  <si>
    <t>Доходы бюджета Пудомягского сельского поселения на  2023 год</t>
  </si>
  <si>
    <t>Изменения 2023 года</t>
  </si>
  <si>
    <t>Доходы бюджета Пудомягского сельского поселения на  2023год</t>
  </si>
  <si>
    <t>Доходы бюджета Пудомягского сельского поселения на  2024 год</t>
  </si>
  <si>
    <t>Бюджет Пудомягского сельского поселения на плановый 2024 год</t>
  </si>
  <si>
    <t>Утверждено Бюджет Пудомягского сельского поселения на плановый 2024 год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</si>
  <si>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</si>
  <si>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</si>
  <si>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</si>
  <si>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</si>
  <si>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</si>
  <si>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</si>
  <si>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1084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</si>
  <si>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</si>
  <si>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</si>
  <si>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</si>
  <si>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</si>
  <si>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</si>
  <si>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1085</t>
    </r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</si>
  <si>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</t>
    </r>
    <r>
      <rPr>
        <b/>
        <sz val="10"/>
        <color rgb="FF000000"/>
        <rFont val="Times New Roman"/>
        <family val="1"/>
        <charset val="204"/>
      </rPr>
      <t>КЦ 2025</t>
    </r>
  </si>
  <si>
    <t>получаемые из других бюджетов в 2022 году и плановый период 2023-2024 годов</t>
  </si>
  <si>
    <t>(тысяч рублей)              2022 год</t>
  </si>
  <si>
    <t>(тысяч рублей)       2023 год</t>
  </si>
  <si>
    <t>(тысяч рублей)    2024 год</t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</si>
  <si>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</si>
  <si>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</si>
  <si>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</si>
  <si>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</si>
  <si>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</si>
  <si>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1084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</si>
  <si>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</si>
  <si>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</si>
  <si>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</si>
  <si>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</si>
  <si>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</si>
  <si>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2024 г.Сумма (тыс.руб.)</t>
  </si>
  <si>
    <t>2024 г.</t>
  </si>
  <si>
    <t>61.Ф.03.11050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</si>
  <si>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</si>
  <si>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</si>
  <si>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</si>
  <si>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</si>
  <si>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</si>
  <si>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</si>
  <si>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</si>
  <si>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</si>
  <si>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</si>
  <si>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</si>
  <si>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</si>
  <si>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</si>
  <si>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</si>
  <si>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</si>
  <si>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</si>
  <si>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</si>
  <si>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</si>
  <si>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7Ц.4.06.19285</t>
  </si>
  <si>
    <t>7Ц.4.01.15510</t>
  </si>
  <si>
    <t>7Ц.4.01.19100</t>
  </si>
  <si>
    <t>62.Д.03.13100</t>
  </si>
  <si>
    <t>62.Д.01.13030</t>
  </si>
  <si>
    <t>62.Д.02.15200</t>
  </si>
  <si>
    <t>7Ц.4.03.16400</t>
  </si>
  <si>
    <t>7Ц.8.04.S4860</t>
  </si>
  <si>
    <t>62.Д.01.13070</t>
  </si>
  <si>
    <t>7Ц.1.F2.55550</t>
  </si>
  <si>
    <t>7Ц.4.03.15380</t>
  </si>
  <si>
    <t>7Ц.4.03.15400</t>
  </si>
  <si>
    <t>7Ц.4.03.15420</t>
  </si>
  <si>
    <t>7Ц.4.03.18930</t>
  </si>
  <si>
    <t>7Ц.8.02.S4310</t>
  </si>
  <si>
    <t>7Ц.4.03.S4660</t>
  </si>
  <si>
    <t>7Ц.4.03.S4840</t>
  </si>
  <si>
    <t>7Ц.8.03.S4790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</si>
  <si>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</si>
  <si>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</si>
  <si>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</si>
  <si>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</si>
  <si>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</si>
  <si>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</si>
  <si>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</si>
  <si>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</si>
  <si>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</si>
  <si>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</si>
  <si>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2022 год и плановый период 2023-2024 гг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</si>
  <si>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</si>
  <si>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</si>
  <si>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</si>
  <si>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</si>
  <si>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</si>
  <si>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</si>
  <si>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</si>
  <si>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</si>
  <si>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</si>
  <si>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</si>
  <si>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</si>
  <si>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</si>
  <si>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</si>
  <si>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Иные выплаты государственных (муниципальных) органов привлекаемым лицам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</si>
  <si>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</si>
  <si>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</si>
  <si>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</si>
  <si>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</si>
  <si>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</si>
  <si>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</si>
  <si>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</si>
  <si>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</si>
  <si>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</si>
  <si>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</si>
  <si>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</si>
  <si>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</si>
  <si>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</si>
  <si>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</si>
  <si>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</si>
  <si>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</si>
  <si>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</si>
  <si>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</si>
  <si>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</si>
  <si>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</si>
  <si>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</si>
  <si>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</si>
  <si>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</si>
  <si>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</si>
  <si>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</si>
  <si>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</si>
  <si>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</si>
  <si>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</si>
  <si>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</si>
  <si>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</si>
  <si>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</si>
  <si>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</si>
  <si>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</si>
  <si>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</si>
  <si>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</si>
  <si>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</si>
  <si>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</si>
  <si>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</si>
  <si>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</si>
  <si>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</si>
  <si>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</si>
  <si>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</si>
  <si>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</si>
  <si>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</si>
  <si>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</si>
  <si>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</si>
  <si>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</si>
  <si>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</si>
  <si>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</si>
  <si>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</si>
  <si>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</si>
  <si>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</si>
  <si>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</si>
  <si>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</si>
  <si>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</si>
  <si>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</si>
  <si>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</si>
  <si>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</si>
  <si>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Ликвидация аварийного жилищного фонда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</si>
  <si>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</si>
  <si>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</si>
  <si>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</si>
  <si>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</si>
  <si>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</si>
  <si>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</si>
  <si>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</si>
  <si>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</si>
  <si>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</si>
  <si>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</si>
  <si>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7Ц.8.03.00000</t>
  </si>
  <si>
    <t>Мероприятия, направленные на достижение цели федерального проекта "Комплексная система обращения с твердыми коммунальными отходами"</t>
  </si>
  <si>
    <t>Мероприятия по созданию мест (площадок) накопления твердых коммунальных отходов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</si>
  <si>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</si>
  <si>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</si>
  <si>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</si>
  <si>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</si>
  <si>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</si>
  <si>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</si>
  <si>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</si>
  <si>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</si>
  <si>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</si>
  <si>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</si>
  <si>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</si>
  <si>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</si>
  <si>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</si>
  <si>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</si>
  <si>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</si>
  <si>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</si>
  <si>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</si>
  <si>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</si>
  <si>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>Переселение из аварийного жилищного фонда</t>
  </si>
  <si>
    <t>7Ц.4.03.15620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</si>
  <si>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</si>
  <si>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 xml:space="preserve">  Приложение 12</t>
  </si>
  <si>
    <t>СУММА</t>
  </si>
  <si>
    <t>2022 год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</si>
  <si>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</si>
  <si>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</si>
  <si>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</si>
  <si>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</si>
  <si>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</si>
  <si>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</si>
  <si>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1.4.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</si>
  <si>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</si>
  <si>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</si>
  <si>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</si>
  <si>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</si>
  <si>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</si>
  <si>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</si>
  <si>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0503, 0409,  1004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</si>
  <si>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</si>
  <si>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</si>
  <si>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</si>
  <si>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</si>
  <si>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</si>
  <si>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</si>
  <si>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1.5.</t>
  </si>
  <si>
    <t>1.6.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</si>
  <si>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</si>
  <si>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</si>
  <si>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2255550-00000-00000</t>
    </r>
  </si>
  <si>
    <r>
      <t xml:space="preserve">Прочие межбюджетные трансферты, передаваемые бюджетам сельских поселений  </t>
    </r>
    <r>
      <rPr>
        <b/>
        <sz val="10"/>
        <color rgb="FF000000"/>
        <rFont val="Times New Roman"/>
        <family val="1"/>
        <charset val="204"/>
      </rPr>
      <t xml:space="preserve"> Код цели 1085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</si>
  <si>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</si>
  <si>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 xml:space="preserve"> Код цели 20-51180-00000-00000</t>
    </r>
  </si>
  <si>
    <t>853</t>
  </si>
  <si>
    <t>Уплата иных платежей</t>
  </si>
  <si>
    <t>от 10.03.2022 №143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</si>
  <si>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</si>
  <si>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</si>
  <si>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</si>
  <si>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</si>
  <si>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</si>
  <si>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</si>
  <si>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</si>
  <si>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</si>
  <si>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</si>
  <si>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</si>
  <si>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</si>
  <si>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</si>
  <si>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</si>
  <si>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</si>
  <si>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</si>
  <si>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</si>
  <si>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</si>
  <si>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</si>
  <si>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Переселение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</si>
  <si>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</si>
  <si>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</si>
  <si>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</si>
  <si>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</si>
  <si>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</si>
  <si>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</si>
  <si>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</si>
  <si>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</si>
  <si>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 xml:space="preserve">Ведомственная структура расходов бюджета Пудомягского сельского поселения на 2022 год и плановый период 2023-2024 годов.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</si>
</sst>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9]###\ ###\ ###\ ###\ ##0.00"/>
    <numFmt numFmtId="165" formatCode="0.0"/>
    <numFmt numFmtId="166" formatCode="?"/>
    <numFmt numFmtId="167" formatCode="#,##0.00_ ;[Red]\-#,##0.00\ "/>
  </numFmts>
  <fonts count="58" x14ac:knownFonts="1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18"/>
      <name val="Calibri"/>
      <family val="2"/>
      <charset val="204"/>
    </font>
    <font>
      <sz val="18"/>
      <name val="Arial"/>
      <family val="2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Calibri"/>
      <family val="2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6" fillId="0" borderId="0"/>
    <xf numFmtId="0" fontId="34" fillId="0" borderId="0"/>
    <xf numFmtId="0" fontId="41" fillId="0" borderId="0"/>
    <xf numFmtId="0" fontId="19" fillId="0" borderId="0"/>
  </cellStyleXfs>
  <cellXfs count="440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3" fillId="0" borderId="0" xfId="0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center" vertical="center" wrapText="1" readingOrder="1"/>
    </xf>
    <xf numFmtId="164" fontId="9" fillId="0" borderId="1" xfId="1" applyNumberFormat="1" applyFont="1" applyBorder="1" applyAlignment="1">
      <alignment horizontal="right" vertical="center" wrapText="1" readingOrder="1"/>
    </xf>
    <xf numFmtId="164" fontId="7" fillId="0" borderId="1" xfId="1" applyNumberFormat="1" applyFont="1" applyBorder="1" applyAlignment="1">
      <alignment horizontal="right" vertical="center" wrapText="1" readingOrder="1"/>
    </xf>
    <xf numFmtId="0" fontId="7" fillId="0" borderId="1" xfId="1" applyFont="1" applyBorder="1" applyAlignment="1">
      <alignment horizontal="left" vertical="center" wrapText="1" readingOrder="1"/>
    </xf>
    <xf numFmtId="0" fontId="10" fillId="0" borderId="1" xfId="1" applyFont="1" applyBorder="1" applyAlignment="1">
      <alignment horizontal="center" vertical="center" wrapText="1" readingOrder="1"/>
    </xf>
    <xf numFmtId="0" fontId="9" fillId="0" borderId="1" xfId="1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/>
    </xf>
    <xf numFmtId="4" fontId="13" fillId="0" borderId="1" xfId="0" applyNumberFormat="1" applyFont="1" applyBorder="1"/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9" fillId="2" borderId="1" xfId="1" applyFont="1" applyFill="1" applyBorder="1" applyAlignment="1">
      <alignment horizontal="left" vertical="center" wrapText="1" readingOrder="1"/>
    </xf>
    <xf numFmtId="164" fontId="9" fillId="2" borderId="1" xfId="1" applyNumberFormat="1" applyFont="1" applyFill="1" applyBorder="1" applyAlignment="1">
      <alignment horizontal="right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6" fillId="0" borderId="1" xfId="1" applyFont="1" applyBorder="1" applyAlignment="1">
      <alignment horizontal="left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17" fillId="0" borderId="1" xfId="1" applyFont="1" applyBorder="1" applyAlignment="1">
      <alignment horizontal="left" vertical="center" wrapText="1" readingOrder="1"/>
    </xf>
    <xf numFmtId="0" fontId="18" fillId="0" borderId="0" xfId="0" applyFont="1"/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22" fillId="0" borderId="0" xfId="0" applyFont="1"/>
    <xf numFmtId="4" fontId="22" fillId="0" borderId="0" xfId="0" applyNumberFormat="1" applyFont="1"/>
    <xf numFmtId="4" fontId="22" fillId="0" borderId="0" xfId="0" applyNumberFormat="1" applyFont="1" applyAlignment="1">
      <alignment vertical="center"/>
    </xf>
    <xf numFmtId="165" fontId="12" fillId="0" borderId="0" xfId="0" applyNumberFormat="1" applyFont="1" applyAlignment="1">
      <alignment horizontal="left"/>
    </xf>
    <xf numFmtId="165" fontId="13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24" fillId="0" borderId="0" xfId="0" applyFont="1"/>
    <xf numFmtId="0" fontId="12" fillId="3" borderId="9" xfId="0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0" fontId="13" fillId="0" borderId="9" xfId="0" applyFont="1" applyBorder="1" applyAlignment="1">
      <alignment wrapText="1"/>
    </xf>
    <xf numFmtId="49" fontId="13" fillId="0" borderId="1" xfId="0" applyNumberFormat="1" applyFont="1" applyBorder="1" applyAlignment="1">
      <alignment horizontal="center" wrapText="1"/>
    </xf>
    <xf numFmtId="4" fontId="13" fillId="0" borderId="12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9" fontId="13" fillId="3" borderId="1" xfId="0" applyNumberFormat="1" applyFont="1" applyFill="1" applyBorder="1" applyAlignment="1">
      <alignment horizontal="center" wrapText="1"/>
    </xf>
    <xf numFmtId="4" fontId="12" fillId="3" borderId="12" xfId="0" applyNumberFormat="1" applyFont="1" applyFill="1" applyBorder="1" applyAlignment="1">
      <alignment horizontal="center" wrapText="1"/>
    </xf>
    <xf numFmtId="0" fontId="13" fillId="0" borderId="9" xfId="0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 wrapText="1"/>
    </xf>
    <xf numFmtId="4" fontId="12" fillId="3" borderId="1" xfId="0" applyNumberFormat="1" applyFont="1" applyFill="1" applyBorder="1" applyAlignment="1">
      <alignment horizontal="center" wrapText="1"/>
    </xf>
    <xf numFmtId="4" fontId="13" fillId="2" borderId="12" xfId="0" applyNumberFormat="1" applyFont="1" applyFill="1" applyBorder="1" applyAlignment="1">
      <alignment horizontal="center" wrapText="1"/>
    </xf>
    <xf numFmtId="4" fontId="12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2" fillId="3" borderId="11" xfId="0" applyNumberFormat="1" applyFont="1" applyFill="1" applyBorder="1" applyAlignment="1">
      <alignment wrapText="1"/>
    </xf>
    <xf numFmtId="4" fontId="12" fillId="3" borderId="13" xfId="0" applyNumberFormat="1" applyFont="1" applyFill="1" applyBorder="1" applyAlignment="1">
      <alignment wrapText="1"/>
    </xf>
    <xf numFmtId="4" fontId="12" fillId="3" borderId="14" xfId="0" applyNumberFormat="1" applyFont="1" applyFill="1" applyBorder="1" applyAlignment="1">
      <alignment horizontal="center" wrapText="1"/>
    </xf>
    <xf numFmtId="0" fontId="20" fillId="0" borderId="15" xfId="0" applyFont="1" applyBorder="1"/>
    <xf numFmtId="0" fontId="24" fillId="0" borderId="4" xfId="0" applyFont="1" applyBorder="1"/>
    <xf numFmtId="165" fontId="4" fillId="0" borderId="11" xfId="0" applyNumberFormat="1" applyFont="1" applyBorder="1" applyAlignment="1">
      <alignment wrapText="1"/>
    </xf>
    <xf numFmtId="165" fontId="24" fillId="0" borderId="13" xfId="0" applyNumberFormat="1" applyFont="1" applyBorder="1"/>
    <xf numFmtId="165" fontId="0" fillId="0" borderId="0" xfId="0" applyNumberFormat="1"/>
    <xf numFmtId="0" fontId="25" fillId="0" borderId="0" xfId="0" applyFont="1" applyAlignment="1">
      <alignment horizontal="right"/>
    </xf>
    <xf numFmtId="0" fontId="26" fillId="0" borderId="0" xfId="0" applyFont="1"/>
    <xf numFmtId="14" fontId="27" fillId="0" borderId="0" xfId="0" applyNumberFormat="1" applyFont="1"/>
    <xf numFmtId="0" fontId="27" fillId="0" borderId="0" xfId="0" applyFont="1"/>
    <xf numFmtId="0" fontId="25" fillId="0" borderId="0" xfId="0" applyFont="1"/>
    <xf numFmtId="0" fontId="11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4" fontId="13" fillId="0" borderId="1" xfId="0" applyNumberFormat="1" applyFont="1" applyBorder="1" applyAlignment="1">
      <alignment horizontal="justify" vertical="justify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9" fillId="0" borderId="0" xfId="0" applyFont="1"/>
    <xf numFmtId="0" fontId="13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0" fontId="31" fillId="0" borderId="0" xfId="0" applyFont="1"/>
    <xf numFmtId="0" fontId="33" fillId="0" borderId="0" xfId="0" applyFont="1"/>
    <xf numFmtId="0" fontId="2" fillId="0" borderId="0" xfId="0" applyFont="1"/>
    <xf numFmtId="4" fontId="9" fillId="0" borderId="1" xfId="1" applyNumberFormat="1" applyFont="1" applyBorder="1" applyAlignment="1">
      <alignment horizontal="right" vertical="center" wrapText="1" readingOrder="1"/>
    </xf>
    <xf numFmtId="4" fontId="9" fillId="0" borderId="1" xfId="1" applyNumberFormat="1" applyFont="1" applyBorder="1" applyAlignment="1">
      <alignment horizontal="center" vertical="center" wrapText="1" readingOrder="1"/>
    </xf>
    <xf numFmtId="0" fontId="3" fillId="0" borderId="0" xfId="0" applyFont="1"/>
    <xf numFmtId="2" fontId="4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4" fontId="3" fillId="0" borderId="0" xfId="0" applyNumberFormat="1" applyFont="1"/>
    <xf numFmtId="4" fontId="7" fillId="0" borderId="1" xfId="1" applyNumberFormat="1" applyFont="1" applyBorder="1" applyAlignment="1">
      <alignment horizontal="right" vertical="center" wrapText="1" readingOrder="1"/>
    </xf>
    <xf numFmtId="4" fontId="16" fillId="0" borderId="1" xfId="1" applyNumberFormat="1" applyFont="1" applyBorder="1" applyAlignment="1">
      <alignment horizontal="right" vertical="center" wrapText="1" readingOrder="1"/>
    </xf>
    <xf numFmtId="4" fontId="9" fillId="2" borderId="1" xfId="1" applyNumberFormat="1" applyFont="1" applyFill="1" applyBorder="1" applyAlignment="1">
      <alignment horizontal="right" vertical="center" wrapText="1" readingOrder="1"/>
    </xf>
    <xf numFmtId="4" fontId="17" fillId="0" borderId="1" xfId="1" applyNumberFormat="1" applyFont="1" applyBorder="1" applyAlignment="1">
      <alignment horizontal="right" vertical="center" wrapText="1" readingOrder="1"/>
    </xf>
    <xf numFmtId="0" fontId="3" fillId="0" borderId="1" xfId="0" applyFont="1" applyBorder="1"/>
    <xf numFmtId="0" fontId="3" fillId="0" borderId="0" xfId="0" applyFont="1" applyBorder="1"/>
    <xf numFmtId="0" fontId="0" fillId="0" borderId="0" xfId="0" applyBorder="1"/>
    <xf numFmtId="4" fontId="3" fillId="0" borderId="0" xfId="0" applyNumberFormat="1" applyFont="1" applyBorder="1"/>
    <xf numFmtId="4" fontId="12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15" fillId="0" borderId="6" xfId="1" applyFont="1" applyBorder="1" applyAlignment="1">
      <alignment horizontal="left" vertical="center" wrapText="1" readingOrder="1"/>
    </xf>
    <xf numFmtId="0" fontId="7" fillId="0" borderId="7" xfId="1" applyFont="1" applyBorder="1" applyAlignment="1">
      <alignment horizontal="center" vertical="center" wrapText="1" readingOrder="1"/>
    </xf>
    <xf numFmtId="4" fontId="7" fillId="0" borderId="7" xfId="1" applyNumberFormat="1" applyFont="1" applyBorder="1" applyAlignment="1">
      <alignment horizontal="right" vertical="center" wrapText="1" readingOrder="1"/>
    </xf>
    <xf numFmtId="4" fontId="7" fillId="0" borderId="8" xfId="1" applyNumberFormat="1" applyFont="1" applyBorder="1" applyAlignment="1">
      <alignment horizontal="right" vertical="center" wrapText="1" readingOrder="1"/>
    </xf>
    <xf numFmtId="0" fontId="17" fillId="0" borderId="9" xfId="1" applyFont="1" applyBorder="1" applyAlignment="1">
      <alignment horizontal="left" vertical="center" wrapText="1" readingOrder="1"/>
    </xf>
    <xf numFmtId="4" fontId="17" fillId="0" borderId="12" xfId="1" applyNumberFormat="1" applyFont="1" applyBorder="1" applyAlignment="1">
      <alignment horizontal="right" vertical="center" wrapText="1" readingOrder="1"/>
    </xf>
    <xf numFmtId="0" fontId="9" fillId="0" borderId="9" xfId="1" applyFont="1" applyBorder="1" applyAlignment="1">
      <alignment horizontal="left" vertical="center" wrapText="1" readingOrder="1"/>
    </xf>
    <xf numFmtId="0" fontId="9" fillId="0" borderId="11" xfId="1" applyFont="1" applyBorder="1" applyAlignment="1">
      <alignment horizontal="left" vertical="center" wrapText="1" readingOrder="1"/>
    </xf>
    <xf numFmtId="0" fontId="9" fillId="0" borderId="13" xfId="1" applyFont="1" applyBorder="1" applyAlignment="1">
      <alignment horizontal="left" vertical="center" wrapText="1" readingOrder="1"/>
    </xf>
    <xf numFmtId="4" fontId="9" fillId="0" borderId="13" xfId="1" applyNumberFormat="1" applyFont="1" applyBorder="1" applyAlignment="1">
      <alignment horizontal="right" vertical="center" wrapText="1" readingOrder="1"/>
    </xf>
    <xf numFmtId="0" fontId="15" fillId="0" borderId="20" xfId="1" applyFont="1" applyBorder="1" applyAlignment="1">
      <alignment horizontal="left" vertical="center" wrapText="1" readingOrder="1"/>
    </xf>
    <xf numFmtId="0" fontId="7" fillId="0" borderId="21" xfId="1" applyFont="1" applyBorder="1" applyAlignment="1">
      <alignment horizontal="center" vertical="center" wrapText="1" readingOrder="1"/>
    </xf>
    <xf numFmtId="4" fontId="7" fillId="2" borderId="21" xfId="1" applyNumberFormat="1" applyFont="1" applyFill="1" applyBorder="1" applyAlignment="1">
      <alignment horizontal="right" vertical="center" wrapText="1" readingOrder="1"/>
    </xf>
    <xf numFmtId="4" fontId="7" fillId="2" borderId="22" xfId="1" applyNumberFormat="1" applyFont="1" applyFill="1" applyBorder="1" applyAlignment="1">
      <alignment horizontal="right" vertical="center" wrapText="1" readingOrder="1"/>
    </xf>
    <xf numFmtId="4" fontId="7" fillId="2" borderId="7" xfId="1" applyNumberFormat="1" applyFont="1" applyFill="1" applyBorder="1" applyAlignment="1">
      <alignment horizontal="right" vertical="center" wrapText="1" readingOrder="1"/>
    </xf>
    <xf numFmtId="4" fontId="9" fillId="2" borderId="12" xfId="1" applyNumberFormat="1" applyFont="1" applyFill="1" applyBorder="1" applyAlignment="1">
      <alignment horizontal="right" vertical="center" wrapText="1" readingOrder="1"/>
    </xf>
    <xf numFmtId="4" fontId="9" fillId="2" borderId="13" xfId="1" applyNumberFormat="1" applyFont="1" applyFill="1" applyBorder="1" applyAlignment="1">
      <alignment horizontal="right" vertical="center" wrapText="1" readingOrder="1"/>
    </xf>
    <xf numFmtId="4" fontId="9" fillId="0" borderId="14" xfId="1" applyNumberFormat="1" applyFont="1" applyBorder="1" applyAlignment="1">
      <alignment horizontal="right" vertical="center" wrapText="1" readingOrder="1"/>
    </xf>
    <xf numFmtId="0" fontId="16" fillId="0" borderId="6" xfId="1" applyFont="1" applyBorder="1" applyAlignment="1">
      <alignment horizontal="left" vertical="center" wrapText="1" readingOrder="1"/>
    </xf>
    <xf numFmtId="0" fontId="15" fillId="0" borderId="7" xfId="1" applyFont="1" applyBorder="1" applyAlignment="1">
      <alignment horizontal="center" vertical="center" wrapText="1" readingOrder="1"/>
    </xf>
    <xf numFmtId="4" fontId="4" fillId="0" borderId="1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0" fontId="10" fillId="0" borderId="7" xfId="1" applyFont="1" applyBorder="1" applyAlignment="1">
      <alignment horizontal="center" vertical="center" wrapText="1" readingOrder="1"/>
    </xf>
    <xf numFmtId="164" fontId="7" fillId="0" borderId="7" xfId="1" applyNumberFormat="1" applyFont="1" applyBorder="1" applyAlignment="1">
      <alignment horizontal="right" vertical="center" wrapText="1" readingOrder="1"/>
    </xf>
    <xf numFmtId="164" fontId="9" fillId="0" borderId="12" xfId="1" applyNumberFormat="1" applyFont="1" applyBorder="1" applyAlignment="1">
      <alignment horizontal="right" vertical="center" wrapText="1" readingOrder="1"/>
    </xf>
    <xf numFmtId="164" fontId="9" fillId="0" borderId="13" xfId="1" applyNumberFormat="1" applyFont="1" applyBorder="1" applyAlignment="1">
      <alignment horizontal="right" vertical="center" wrapText="1" readingOrder="1"/>
    </xf>
    <xf numFmtId="164" fontId="9" fillId="0" borderId="14" xfId="1" applyNumberFormat="1" applyFont="1" applyBorder="1" applyAlignment="1">
      <alignment horizontal="right" vertical="center" wrapText="1" readingOrder="1"/>
    </xf>
    <xf numFmtId="0" fontId="7" fillId="0" borderId="6" xfId="1" applyFont="1" applyBorder="1" applyAlignment="1">
      <alignment horizontal="left" vertical="center" wrapText="1" readingOrder="1"/>
    </xf>
    <xf numFmtId="4" fontId="4" fillId="2" borderId="13" xfId="0" applyNumberFormat="1" applyFont="1" applyFill="1" applyBorder="1" applyAlignment="1">
      <alignment horizontal="right" vertical="center"/>
    </xf>
    <xf numFmtId="164" fontId="9" fillId="2" borderId="13" xfId="1" applyNumberFormat="1" applyFont="1" applyFill="1" applyBorder="1" applyAlignment="1">
      <alignment horizontal="right" vertical="center" wrapText="1" readingOrder="1"/>
    </xf>
    <xf numFmtId="0" fontId="9" fillId="0" borderId="17" xfId="1" applyFont="1" applyBorder="1" applyAlignment="1">
      <alignment horizontal="left" vertical="center" wrapText="1" readingOrder="1"/>
    </xf>
    <xf numFmtId="0" fontId="9" fillId="0" borderId="3" xfId="1" applyFont="1" applyBorder="1" applyAlignment="1">
      <alignment horizontal="left" vertical="center" wrapText="1" readingOrder="1"/>
    </xf>
    <xf numFmtId="0" fontId="3" fillId="0" borderId="3" xfId="0" applyFont="1" applyBorder="1"/>
    <xf numFmtId="0" fontId="3" fillId="0" borderId="13" xfId="0" applyFont="1" applyBorder="1"/>
    <xf numFmtId="4" fontId="16" fillId="0" borderId="7" xfId="1" applyNumberFormat="1" applyFont="1" applyBorder="1" applyAlignment="1">
      <alignment horizontal="center" vertical="center" wrapText="1" readingOrder="1"/>
    </xf>
    <xf numFmtId="4" fontId="4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4" fontId="7" fillId="0" borderId="7" xfId="1" applyNumberFormat="1" applyFont="1" applyBorder="1" applyAlignment="1">
      <alignment horizontal="center" vertical="center" wrapText="1" readingOrder="1"/>
    </xf>
    <xf numFmtId="164" fontId="9" fillId="0" borderId="3" xfId="1" applyNumberFormat="1" applyFont="1" applyBorder="1" applyAlignment="1">
      <alignment horizontal="right" vertical="center" wrapText="1" readingOrder="1"/>
    </xf>
    <xf numFmtId="164" fontId="7" fillId="0" borderId="7" xfId="1" applyNumberFormat="1" applyFont="1" applyBorder="1" applyAlignment="1">
      <alignment horizontal="center" vertical="center" wrapText="1" readingOrder="1"/>
    </xf>
    <xf numFmtId="0" fontId="3" fillId="0" borderId="1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4" fontId="4" fillId="0" borderId="14" xfId="0" applyNumberFormat="1" applyFont="1" applyBorder="1"/>
    <xf numFmtId="4" fontId="4" fillId="0" borderId="12" xfId="0" applyNumberFormat="1" applyFont="1" applyBorder="1" applyAlignment="1">
      <alignment horizontal="center" vertical="center"/>
    </xf>
    <xf numFmtId="4" fontId="11" fillId="0" borderId="12" xfId="0" applyNumberFormat="1" applyFont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/>
    </xf>
    <xf numFmtId="0" fontId="9" fillId="0" borderId="6" xfId="1" applyFont="1" applyBorder="1" applyAlignment="1">
      <alignment horizontal="left" vertical="center" wrapText="1" readingOrder="1"/>
    </xf>
    <xf numFmtId="0" fontId="8" fillId="0" borderId="7" xfId="1" applyFont="1" applyBorder="1" applyAlignment="1">
      <alignment horizontal="center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9" fillId="2" borderId="9" xfId="1" applyFont="1" applyFill="1" applyBorder="1" applyAlignment="1">
      <alignment horizontal="left" vertical="center" wrapText="1" readingOrder="1"/>
    </xf>
    <xf numFmtId="164" fontId="7" fillId="0" borderId="1" xfId="1" applyNumberFormat="1" applyFont="1" applyBorder="1" applyAlignment="1">
      <alignment horizontal="center" vertical="center" wrapText="1" readingOrder="1"/>
    </xf>
    <xf numFmtId="2" fontId="4" fillId="0" borderId="12" xfId="0" applyNumberFormat="1" applyFont="1" applyBorder="1" applyAlignment="1">
      <alignment horizontal="center" vertical="center"/>
    </xf>
    <xf numFmtId="2" fontId="11" fillId="0" borderId="12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0" borderId="12" xfId="0" applyNumberFormat="1" applyFont="1" applyBorder="1"/>
    <xf numFmtId="0" fontId="15" fillId="0" borderId="11" xfId="1" applyFont="1" applyBorder="1" applyAlignment="1">
      <alignment horizontal="left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164" fontId="7" fillId="2" borderId="13" xfId="1" applyNumberFormat="1" applyFont="1" applyFill="1" applyBorder="1" applyAlignment="1">
      <alignment horizontal="right" vertical="center" wrapText="1" readingOrder="1"/>
    </xf>
    <xf numFmtId="2" fontId="3" fillId="0" borderId="14" xfId="0" applyNumberFormat="1" applyFont="1" applyBorder="1"/>
    <xf numFmtId="2" fontId="4" fillId="0" borderId="12" xfId="0" applyNumberFormat="1" applyFont="1" applyBorder="1" applyAlignment="1">
      <alignment vertical="center"/>
    </xf>
    <xf numFmtId="2" fontId="4" fillId="0" borderId="14" xfId="0" applyNumberFormat="1" applyFont="1" applyBorder="1" applyAlignment="1">
      <alignment vertical="center"/>
    </xf>
    <xf numFmtId="0" fontId="8" fillId="0" borderId="11" xfId="1" applyFont="1" applyBorder="1" applyAlignment="1">
      <alignment horizontal="left" vertical="center" wrapText="1" readingOrder="1"/>
    </xf>
    <xf numFmtId="0" fontId="8" fillId="0" borderId="13" xfId="1" applyFont="1" applyBorder="1" applyAlignment="1">
      <alignment horizontal="center" vertical="center" wrapText="1" readingOrder="1"/>
    </xf>
    <xf numFmtId="164" fontId="7" fillId="0" borderId="13" xfId="1" applyNumberFormat="1" applyFont="1" applyBorder="1" applyAlignment="1">
      <alignment horizontal="right" vertical="center" wrapText="1" readingOrder="1"/>
    </xf>
    <xf numFmtId="4" fontId="4" fillId="0" borderId="13" xfId="0" applyNumberFormat="1" applyFont="1" applyBorder="1"/>
    <xf numFmtId="0" fontId="4" fillId="0" borderId="13" xfId="0" applyFont="1" applyBorder="1"/>
    <xf numFmtId="0" fontId="9" fillId="2" borderId="16" xfId="1" applyFont="1" applyFill="1" applyBorder="1" applyAlignment="1">
      <alignment horizontal="left" vertical="center" wrapText="1" readingOrder="1"/>
    </xf>
    <xf numFmtId="0" fontId="17" fillId="0" borderId="13" xfId="1" applyFont="1" applyBorder="1" applyAlignment="1">
      <alignment horizontal="left" vertical="center" wrapText="1" readingOrder="1"/>
    </xf>
    <xf numFmtId="2" fontId="32" fillId="0" borderId="0" xfId="0" applyNumberFormat="1" applyFont="1"/>
    <xf numFmtId="2" fontId="11" fillId="0" borderId="14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/>
    <xf numFmtId="4" fontId="13" fillId="0" borderId="1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vertical="center"/>
    </xf>
    <xf numFmtId="4" fontId="13" fillId="0" borderId="13" xfId="0" applyNumberFormat="1" applyFont="1" applyBorder="1" applyAlignment="1">
      <alignment horizontal="center" vertical="center"/>
    </xf>
    <xf numFmtId="0" fontId="9" fillId="2" borderId="2" xfId="1" applyFont="1" applyFill="1" applyBorder="1" applyAlignment="1">
      <alignment horizontal="left" vertical="center" wrapText="1" readingOrder="1"/>
    </xf>
    <xf numFmtId="164" fontId="9" fillId="2" borderId="2" xfId="1" applyNumberFormat="1" applyFont="1" applyFill="1" applyBorder="1" applyAlignment="1">
      <alignment horizontal="right" vertical="center" wrapText="1" readingOrder="1"/>
    </xf>
    <xf numFmtId="164" fontId="9" fillId="2" borderId="10" xfId="1" applyNumberFormat="1" applyFont="1" applyFill="1" applyBorder="1" applyAlignment="1">
      <alignment horizontal="right" vertical="center" wrapText="1" readingOrder="1"/>
    </xf>
    <xf numFmtId="0" fontId="3" fillId="0" borderId="0" xfId="0" applyFont="1"/>
    <xf numFmtId="2" fontId="13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4" fontId="13" fillId="0" borderId="9" xfId="0" applyNumberFormat="1" applyFont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top" wrapText="1"/>
    </xf>
    <xf numFmtId="4" fontId="13" fillId="0" borderId="12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vertical="top" wrapText="1"/>
    </xf>
    <xf numFmtId="0" fontId="38" fillId="0" borderId="0" xfId="0" applyFont="1"/>
    <xf numFmtId="4" fontId="12" fillId="0" borderId="0" xfId="0" applyNumberFormat="1" applyFont="1" applyAlignment="1">
      <alignment horizontal="right" vertical="center"/>
    </xf>
    <xf numFmtId="0" fontId="39" fillId="0" borderId="0" xfId="0" applyFont="1"/>
    <xf numFmtId="4" fontId="11" fillId="4" borderId="7" xfId="0" applyNumberFormat="1" applyFont="1" applyFill="1" applyBorder="1" applyAlignment="1">
      <alignment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9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4" fontId="4" fillId="2" borderId="1" xfId="0" applyNumberFormat="1" applyFont="1" applyFill="1" applyBorder="1"/>
    <xf numFmtId="0" fontId="9" fillId="4" borderId="1" xfId="1" applyFont="1" applyFill="1" applyBorder="1" applyAlignment="1">
      <alignment horizontal="left" vertical="center" wrapText="1" readingOrder="1"/>
    </xf>
    <xf numFmtId="4" fontId="11" fillId="4" borderId="1" xfId="0" applyNumberFormat="1" applyFont="1" applyFill="1" applyBorder="1"/>
    <xf numFmtId="0" fontId="7" fillId="4" borderId="11" xfId="1" applyFont="1" applyFill="1" applyBorder="1" applyAlignment="1">
      <alignment horizontal="left" vertical="center" wrapText="1" readingOrder="1"/>
    </xf>
    <xf numFmtId="0" fontId="7" fillId="4" borderId="13" xfId="1" applyFont="1" applyFill="1" applyBorder="1" applyAlignment="1">
      <alignment horizontal="left" vertical="center" wrapText="1" readingOrder="1"/>
    </xf>
    <xf numFmtId="4" fontId="7" fillId="4" borderId="13" xfId="1" applyNumberFormat="1" applyFont="1" applyFill="1" applyBorder="1" applyAlignment="1">
      <alignment horizontal="right" vertical="center" wrapText="1" readingOrder="1"/>
    </xf>
    <xf numFmtId="0" fontId="4" fillId="4" borderId="1" xfId="0" applyFont="1" applyFill="1" applyBorder="1" applyAlignment="1">
      <alignment vertical="center"/>
    </xf>
    <xf numFmtId="0" fontId="4" fillId="4" borderId="12" xfId="0" applyFont="1" applyFill="1" applyBorder="1" applyAlignment="1">
      <alignment vertical="center"/>
    </xf>
    <xf numFmtId="4" fontId="4" fillId="4" borderId="12" xfId="0" applyNumberFormat="1" applyFont="1" applyFill="1" applyBorder="1" applyAlignment="1">
      <alignment vertical="center"/>
    </xf>
    <xf numFmtId="4" fontId="11" fillId="4" borderId="12" xfId="0" applyNumberFormat="1" applyFont="1" applyFill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4" fillId="2" borderId="12" xfId="0" applyNumberFormat="1" applyFont="1" applyFill="1" applyBorder="1" applyAlignment="1">
      <alignment vertical="center"/>
    </xf>
    <xf numFmtId="167" fontId="11" fillId="4" borderId="14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40" fillId="0" borderId="0" xfId="0" applyNumberFormat="1" applyFont="1"/>
    <xf numFmtId="0" fontId="14" fillId="4" borderId="1" xfId="1" applyFont="1" applyFill="1" applyBorder="1" applyAlignment="1">
      <alignment horizontal="left" vertical="center" wrapText="1" readingOrder="1"/>
    </xf>
    <xf numFmtId="164" fontId="7" fillId="4" borderId="1" xfId="1" applyNumberFormat="1" applyFont="1" applyFill="1" applyBorder="1" applyAlignment="1">
      <alignment horizontal="right" vertical="center" wrapText="1" readingOrder="1"/>
    </xf>
    <xf numFmtId="0" fontId="9" fillId="0" borderId="9" xfId="1" applyFont="1" applyBorder="1" applyAlignment="1">
      <alignment horizontal="left" vertical="center" wrapText="1" readingOrder="1"/>
    </xf>
    <xf numFmtId="0" fontId="9" fillId="0" borderId="1" xfId="1" applyFont="1" applyBorder="1" applyAlignment="1">
      <alignment horizontal="left" vertical="center" wrapText="1" readingOrder="1"/>
    </xf>
    <xf numFmtId="4" fontId="9" fillId="0" borderId="1" xfId="1" applyNumberFormat="1" applyFont="1" applyBorder="1" applyAlignment="1">
      <alignment horizontal="right" vertical="center" wrapText="1" readingOrder="1"/>
    </xf>
    <xf numFmtId="0" fontId="15" fillId="4" borderId="1" xfId="1" applyFont="1" applyFill="1" applyBorder="1" applyAlignment="1">
      <alignment horizontal="left" vertical="center" wrapText="1" readingOrder="1"/>
    </xf>
    <xf numFmtId="164" fontId="11" fillId="4" borderId="1" xfId="0" applyNumberFormat="1" applyFont="1" applyFill="1" applyBorder="1"/>
    <xf numFmtId="0" fontId="15" fillId="4" borderId="2" xfId="1" applyFont="1" applyFill="1" applyBorder="1" applyAlignment="1">
      <alignment horizontal="left" vertical="center" wrapText="1" readingOrder="1"/>
    </xf>
    <xf numFmtId="0" fontId="7" fillId="4" borderId="2" xfId="1" applyFont="1" applyFill="1" applyBorder="1" applyAlignment="1">
      <alignment horizontal="center" vertical="center" wrapText="1" readingOrder="1"/>
    </xf>
    <xf numFmtId="164" fontId="7" fillId="4" borderId="2" xfId="1" applyNumberFormat="1" applyFont="1" applyFill="1" applyBorder="1" applyAlignment="1">
      <alignment horizontal="right" vertical="center" wrapText="1" readingOrder="1"/>
    </xf>
    <xf numFmtId="0" fontId="16" fillId="4" borderId="1" xfId="1" applyFont="1" applyFill="1" applyBorder="1" applyAlignment="1">
      <alignment horizontal="left" vertical="center" wrapText="1" readingOrder="1"/>
    </xf>
    <xf numFmtId="0" fontId="16" fillId="4" borderId="1" xfId="1" applyFont="1" applyFill="1" applyBorder="1" applyAlignment="1">
      <alignment horizontal="center" vertical="center" wrapText="1" readingOrder="1"/>
    </xf>
    <xf numFmtId="164" fontId="16" fillId="4" borderId="1" xfId="1" applyNumberFormat="1" applyFont="1" applyFill="1" applyBorder="1" applyAlignment="1">
      <alignment horizontal="right" vertical="center" wrapText="1" readingOrder="1"/>
    </xf>
    <xf numFmtId="0" fontId="16" fillId="4" borderId="3" xfId="1" applyFont="1" applyFill="1" applyBorder="1" applyAlignment="1">
      <alignment horizontal="left" vertical="center" wrapText="1" readingOrder="1"/>
    </xf>
    <xf numFmtId="0" fontId="16" fillId="4" borderId="3" xfId="1" applyFont="1" applyFill="1" applyBorder="1" applyAlignment="1">
      <alignment horizontal="center" vertical="center" wrapText="1" readingOrder="1"/>
    </xf>
    <xf numFmtId="164" fontId="16" fillId="4" borderId="3" xfId="1" applyNumberFormat="1" applyFont="1" applyFill="1" applyBorder="1" applyAlignment="1">
      <alignment horizontal="right" vertical="center" wrapText="1" readingOrder="1"/>
    </xf>
    <xf numFmtId="0" fontId="16" fillId="4" borderId="6" xfId="1" applyFont="1" applyFill="1" applyBorder="1" applyAlignment="1">
      <alignment horizontal="left" vertical="center" wrapText="1" readingOrder="1"/>
    </xf>
    <xf numFmtId="0" fontId="16" fillId="4" borderId="7" xfId="1" applyFont="1" applyFill="1" applyBorder="1" applyAlignment="1">
      <alignment horizontal="center" vertical="center" wrapText="1" readingOrder="1"/>
    </xf>
    <xf numFmtId="164" fontId="16" fillId="4" borderId="7" xfId="1" applyNumberFormat="1" applyFont="1" applyFill="1" applyBorder="1" applyAlignment="1">
      <alignment horizontal="right" vertical="center" wrapText="1" readingOrder="1"/>
    </xf>
    <xf numFmtId="164" fontId="16" fillId="4" borderId="8" xfId="1" applyNumberFormat="1" applyFont="1" applyFill="1" applyBorder="1" applyAlignment="1">
      <alignment horizontal="right" vertical="center" wrapText="1" readingOrder="1"/>
    </xf>
    <xf numFmtId="0" fontId="8" fillId="4" borderId="1" xfId="1" applyFont="1" applyFill="1" applyBorder="1" applyAlignment="1">
      <alignment horizontal="center" vertical="center" wrapText="1" readingOrder="1"/>
    </xf>
    <xf numFmtId="0" fontId="7" fillId="4" borderId="1" xfId="1" applyFont="1" applyFill="1" applyBorder="1" applyAlignment="1">
      <alignment horizontal="left" vertical="center" wrapText="1" readingOrder="1"/>
    </xf>
    <xf numFmtId="0" fontId="10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0" fontId="15" fillId="4" borderId="1" xfId="1" applyFont="1" applyFill="1" applyBorder="1" applyAlignment="1">
      <alignment horizontal="center" vertical="center" wrapText="1" readingOrder="1"/>
    </xf>
    <xf numFmtId="0" fontId="7" fillId="6" borderId="1" xfId="1" applyFont="1" applyFill="1" applyBorder="1" applyAlignment="1">
      <alignment horizontal="center" vertical="center" wrapText="1" readingOrder="1"/>
    </xf>
    <xf numFmtId="4" fontId="7" fillId="6" borderId="1" xfId="1" applyNumberFormat="1" applyFont="1" applyFill="1" applyBorder="1" applyAlignment="1">
      <alignment horizontal="center" vertical="center" wrapText="1" readingOrder="1"/>
    </xf>
    <xf numFmtId="0" fontId="8" fillId="6" borderId="1" xfId="1" applyFont="1" applyFill="1" applyBorder="1" applyAlignment="1">
      <alignment horizontal="left" vertical="center" wrapText="1" readingOrder="1"/>
    </xf>
    <xf numFmtId="0" fontId="8" fillId="6" borderId="1" xfId="1" applyFont="1" applyFill="1" applyBorder="1" applyAlignment="1">
      <alignment horizontal="center" vertical="center" wrapText="1" readingOrder="1"/>
    </xf>
    <xf numFmtId="4" fontId="7" fillId="6" borderId="1" xfId="1" applyNumberFormat="1" applyFont="1" applyFill="1" applyBorder="1" applyAlignment="1">
      <alignment horizontal="right" vertical="center" wrapText="1" readingOrder="1"/>
    </xf>
    <xf numFmtId="0" fontId="15" fillId="6" borderId="1" xfId="1" applyFont="1" applyFill="1" applyBorder="1" applyAlignment="1">
      <alignment horizontal="left" vertical="center" wrapText="1" readingOrder="1"/>
    </xf>
    <xf numFmtId="0" fontId="15" fillId="6" borderId="3" xfId="1" applyFont="1" applyFill="1" applyBorder="1" applyAlignment="1">
      <alignment horizontal="left" vertical="center" wrapText="1" readingOrder="1"/>
    </xf>
    <xf numFmtId="0" fontId="7" fillId="6" borderId="3" xfId="1" applyFont="1" applyFill="1" applyBorder="1" applyAlignment="1">
      <alignment horizontal="center" vertical="center" wrapText="1" readingOrder="1"/>
    </xf>
    <xf numFmtId="4" fontId="7" fillId="6" borderId="3" xfId="1" applyNumberFormat="1" applyFont="1" applyFill="1" applyBorder="1" applyAlignment="1">
      <alignment horizontal="right" vertical="center" wrapText="1" readingOrder="1"/>
    </xf>
    <xf numFmtId="0" fontId="9" fillId="6" borderId="20" xfId="1" applyFont="1" applyFill="1" applyBorder="1" applyAlignment="1">
      <alignment horizontal="left" vertical="center" wrapText="1" readingOrder="1"/>
    </xf>
    <xf numFmtId="0" fontId="14" fillId="6" borderId="21" xfId="1" applyFont="1" applyFill="1" applyBorder="1" applyAlignment="1">
      <alignment horizontal="left" vertical="center" wrapText="1" readingOrder="1"/>
    </xf>
    <xf numFmtId="4" fontId="7" fillId="6" borderId="21" xfId="1" applyNumberFormat="1" applyFont="1" applyFill="1" applyBorder="1" applyAlignment="1">
      <alignment horizontal="right" vertical="center" wrapText="1" readingOrder="1"/>
    </xf>
    <xf numFmtId="4" fontId="7" fillId="6" borderId="22" xfId="1" applyNumberFormat="1" applyFont="1" applyFill="1" applyBorder="1" applyAlignment="1">
      <alignment horizontal="right" vertical="center" wrapText="1" readingOrder="1"/>
    </xf>
    <xf numFmtId="0" fontId="15" fillId="6" borderId="6" xfId="1" applyFont="1" applyFill="1" applyBorder="1" applyAlignment="1">
      <alignment horizontal="left" vertical="center" wrapText="1" readingOrder="1"/>
    </xf>
    <xf numFmtId="0" fontId="7" fillId="6" borderId="7" xfId="1" applyFont="1" applyFill="1" applyBorder="1" applyAlignment="1">
      <alignment horizontal="center" vertical="center" wrapText="1" readingOrder="1"/>
    </xf>
    <xf numFmtId="4" fontId="11" fillId="6" borderId="7" xfId="0" applyNumberFormat="1" applyFont="1" applyFill="1" applyBorder="1"/>
    <xf numFmtId="4" fontId="11" fillId="6" borderId="8" xfId="0" applyNumberFormat="1" applyFont="1" applyFill="1" applyBorder="1"/>
    <xf numFmtId="4" fontId="7" fillId="6" borderId="7" xfId="1" applyNumberFormat="1" applyFont="1" applyFill="1" applyBorder="1" applyAlignment="1">
      <alignment horizontal="right" vertical="center" wrapText="1" readingOrder="1"/>
    </xf>
    <xf numFmtId="4" fontId="7" fillId="6" borderId="8" xfId="1" applyNumberFormat="1" applyFont="1" applyFill="1" applyBorder="1" applyAlignment="1">
      <alignment horizontal="right" vertical="center" wrapText="1" readingOrder="1"/>
    </xf>
    <xf numFmtId="0" fontId="10" fillId="6" borderId="1" xfId="1" applyFont="1" applyFill="1" applyBorder="1" applyAlignment="1">
      <alignment horizontal="center" vertical="center" wrapText="1" readingOrder="1"/>
    </xf>
    <xf numFmtId="0" fontId="7" fillId="6" borderId="1" xfId="1" applyFont="1" applyFill="1" applyBorder="1" applyAlignment="1">
      <alignment horizontal="left" vertical="center" wrapText="1" readingOrder="1"/>
    </xf>
    <xf numFmtId="0" fontId="9" fillId="6" borderId="1" xfId="1" applyFont="1" applyFill="1" applyBorder="1" applyAlignment="1">
      <alignment horizontal="left" vertical="center" wrapText="1" readingOrder="1"/>
    </xf>
    <xf numFmtId="0" fontId="15" fillId="6" borderId="20" xfId="1" applyFont="1" applyFill="1" applyBorder="1" applyAlignment="1">
      <alignment horizontal="left" vertical="center" wrapText="1" readingOrder="1"/>
    </xf>
    <xf numFmtId="0" fontId="7" fillId="6" borderId="21" xfId="1" applyFont="1" applyFill="1" applyBorder="1" applyAlignment="1">
      <alignment horizontal="center" vertical="center" wrapText="1" readingOrder="1"/>
    </xf>
    <xf numFmtId="0" fontId="15" fillId="4" borderId="6" xfId="1" applyFont="1" applyFill="1" applyBorder="1" applyAlignment="1">
      <alignment horizontal="left" vertical="center" wrapText="1" readingOrder="1"/>
    </xf>
    <xf numFmtId="4" fontId="11" fillId="4" borderId="7" xfId="0" applyNumberFormat="1" applyFont="1" applyFill="1" applyBorder="1"/>
    <xf numFmtId="4" fontId="11" fillId="4" borderId="8" xfId="0" applyNumberFormat="1" applyFont="1" applyFill="1" applyBorder="1"/>
    <xf numFmtId="0" fontId="11" fillId="4" borderId="7" xfId="0" applyFont="1" applyFill="1" applyBorder="1" applyAlignment="1">
      <alignment horizontal="center" vertical="center" wrapText="1"/>
    </xf>
    <xf numFmtId="0" fontId="8" fillId="4" borderId="9" xfId="1" applyFont="1" applyFill="1" applyBorder="1" applyAlignment="1">
      <alignment horizontal="left" vertical="center" wrapText="1" readingOrder="1"/>
    </xf>
    <xf numFmtId="2" fontId="11" fillId="4" borderId="12" xfId="0" applyNumberFormat="1" applyFont="1" applyFill="1" applyBorder="1" applyAlignment="1">
      <alignment vertical="center"/>
    </xf>
    <xf numFmtId="0" fontId="15" fillId="4" borderId="20" xfId="1" applyFont="1" applyFill="1" applyBorder="1" applyAlignment="1">
      <alignment horizontal="left" vertical="center" wrapText="1" readingOrder="1"/>
    </xf>
    <xf numFmtId="0" fontId="7" fillId="4" borderId="21" xfId="1" applyFont="1" applyFill="1" applyBorder="1" applyAlignment="1">
      <alignment horizontal="center" vertical="center" wrapText="1" readingOrder="1"/>
    </xf>
    <xf numFmtId="164" fontId="7" fillId="4" borderId="21" xfId="1" applyNumberFormat="1" applyFont="1" applyFill="1" applyBorder="1" applyAlignment="1">
      <alignment horizontal="right" vertical="center" wrapText="1" readingOrder="1"/>
    </xf>
    <xf numFmtId="2" fontId="11" fillId="4" borderId="22" xfId="0" applyNumberFormat="1" applyFont="1" applyFill="1" applyBorder="1" applyAlignment="1">
      <alignment vertical="center"/>
    </xf>
    <xf numFmtId="164" fontId="7" fillId="4" borderId="7" xfId="1" applyNumberFormat="1" applyFont="1" applyFill="1" applyBorder="1" applyAlignment="1">
      <alignment horizontal="right" vertical="center" wrapText="1" readingOrder="1"/>
    </xf>
    <xf numFmtId="2" fontId="11" fillId="4" borderId="8" xfId="0" applyNumberFormat="1" applyFont="1" applyFill="1" applyBorder="1" applyAlignment="1">
      <alignment horizontal="center" vertical="center"/>
    </xf>
    <xf numFmtId="2" fontId="11" fillId="4" borderId="8" xfId="0" applyNumberFormat="1" applyFont="1" applyFill="1" applyBorder="1" applyAlignment="1">
      <alignment vertical="center"/>
    </xf>
    <xf numFmtId="164" fontId="11" fillId="4" borderId="7" xfId="0" applyNumberFormat="1" applyFont="1" applyFill="1" applyBorder="1"/>
    <xf numFmtId="2" fontId="3" fillId="4" borderId="8" xfId="0" applyNumberFormat="1" applyFont="1" applyFill="1" applyBorder="1"/>
    <xf numFmtId="0" fontId="9" fillId="4" borderId="2" xfId="1" applyFont="1" applyFill="1" applyBorder="1" applyAlignment="1">
      <alignment horizontal="left" vertical="center" wrapText="1" readingOrder="1"/>
    </xf>
    <xf numFmtId="0" fontId="14" fillId="4" borderId="2" xfId="1" applyFont="1" applyFill="1" applyBorder="1" applyAlignment="1">
      <alignment horizontal="left" vertical="center" wrapText="1" readingOrder="1"/>
    </xf>
    <xf numFmtId="164" fontId="9" fillId="4" borderId="2" xfId="1" applyNumberFormat="1" applyFont="1" applyFill="1" applyBorder="1" applyAlignment="1">
      <alignment horizontal="right" vertical="center" wrapText="1" readingOrder="1"/>
    </xf>
    <xf numFmtId="4" fontId="4" fillId="4" borderId="2" xfId="0" applyNumberFormat="1" applyFont="1" applyFill="1" applyBorder="1" applyAlignment="1">
      <alignment horizontal="right" vertical="center"/>
    </xf>
    <xf numFmtId="0" fontId="16" fillId="2" borderId="6" xfId="1" applyFont="1" applyFill="1" applyBorder="1" applyAlignment="1">
      <alignment horizontal="left" vertical="center" wrapText="1" readingOrder="1"/>
    </xf>
    <xf numFmtId="0" fontId="15" fillId="2" borderId="7" xfId="1" applyFont="1" applyFill="1" applyBorder="1" applyAlignment="1">
      <alignment horizontal="center" vertical="center" wrapText="1" readingOrder="1"/>
    </xf>
    <xf numFmtId="4" fontId="16" fillId="2" borderId="7" xfId="1" applyNumberFormat="1" applyFont="1" applyFill="1" applyBorder="1" applyAlignment="1">
      <alignment horizontal="center" vertical="center" wrapText="1" readingOrder="1"/>
    </xf>
    <xf numFmtId="4" fontId="11" fillId="2" borderId="8" xfId="0" applyNumberFormat="1" applyFont="1" applyFill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2" fontId="11" fillId="0" borderId="14" xfId="0" applyNumberFormat="1" applyFont="1" applyBorder="1" applyAlignment="1">
      <alignment vertical="center"/>
    </xf>
    <xf numFmtId="4" fontId="3" fillId="0" borderId="14" xfId="0" applyNumberFormat="1" applyFont="1" applyBorder="1"/>
    <xf numFmtId="4" fontId="11" fillId="0" borderId="14" xfId="0" applyNumberFormat="1" applyFont="1" applyBorder="1" applyAlignment="1">
      <alignment horizontal="center" vertical="center"/>
    </xf>
    <xf numFmtId="4" fontId="4" fillId="0" borderId="12" xfId="0" applyNumberFormat="1" applyFont="1" applyBorder="1"/>
    <xf numFmtId="2" fontId="3" fillId="0" borderId="0" xfId="0" applyNumberFormat="1" applyFont="1"/>
    <xf numFmtId="4" fontId="3" fillId="4" borderId="8" xfId="0" applyNumberFormat="1" applyFont="1" applyFill="1" applyBorder="1"/>
    <xf numFmtId="4" fontId="11" fillId="4" borderId="8" xfId="0" applyNumberFormat="1" applyFont="1" applyFill="1" applyBorder="1" applyAlignment="1">
      <alignment vertical="center"/>
    </xf>
    <xf numFmtId="4" fontId="7" fillId="4" borderId="7" xfId="1" applyNumberFormat="1" applyFont="1" applyFill="1" applyBorder="1" applyAlignment="1">
      <alignment horizontal="right" vertical="center" wrapText="1" readingOrder="1"/>
    </xf>
    <xf numFmtId="4" fontId="11" fillId="4" borderId="22" xfId="0" applyNumberFormat="1" applyFont="1" applyFill="1" applyBorder="1" applyAlignment="1">
      <alignment vertical="center"/>
    </xf>
    <xf numFmtId="4" fontId="11" fillId="4" borderId="8" xfId="0" applyNumberFormat="1" applyFont="1" applyFill="1" applyBorder="1" applyAlignment="1">
      <alignment horizontal="center" vertical="center"/>
    </xf>
    <xf numFmtId="4" fontId="11" fillId="4" borderId="8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4" fontId="13" fillId="0" borderId="1" xfId="0" applyNumberFormat="1" applyFont="1" applyBorder="1" applyAlignment="1">
      <alignment vertical="center"/>
    </xf>
    <xf numFmtId="0" fontId="7" fillId="7" borderId="1" xfId="1" applyFont="1" applyFill="1" applyBorder="1" applyAlignment="1">
      <alignment horizontal="center" vertical="center" wrapText="1" readingOrder="1"/>
    </xf>
    <xf numFmtId="2" fontId="12" fillId="7" borderId="1" xfId="0" applyNumberFormat="1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1" fontId="12" fillId="7" borderId="1" xfId="0" applyNumberFormat="1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left" vertical="center" wrapText="1"/>
    </xf>
    <xf numFmtId="4" fontId="12" fillId="7" borderId="1" xfId="0" applyNumberFormat="1" applyFont="1" applyFill="1" applyBorder="1" applyAlignment="1">
      <alignment vertical="center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left" vertical="center" wrapText="1"/>
    </xf>
    <xf numFmtId="1" fontId="13" fillId="7" borderId="1" xfId="0" applyNumberFormat="1" applyFont="1" applyFill="1" applyBorder="1" applyAlignment="1">
      <alignment horizontal="center" vertical="center" wrapText="1"/>
    </xf>
    <xf numFmtId="4" fontId="13" fillId="7" borderId="1" xfId="0" applyNumberFormat="1" applyFont="1" applyFill="1" applyBorder="1" applyAlignment="1">
      <alignment vertical="center"/>
    </xf>
    <xf numFmtId="0" fontId="21" fillId="0" borderId="1" xfId="1" applyFont="1" applyBorder="1" applyAlignment="1">
      <alignment horizontal="left" vertical="center" wrapText="1" readingOrder="1"/>
    </xf>
    <xf numFmtId="4" fontId="21" fillId="2" borderId="1" xfId="1" applyNumberFormat="1" applyFont="1" applyFill="1" applyBorder="1" applyAlignment="1">
      <alignment horizontal="right" vertical="center" wrapText="1" readingOrder="1"/>
    </xf>
    <xf numFmtId="0" fontId="13" fillId="7" borderId="1" xfId="0" applyFont="1" applyFill="1" applyBorder="1" applyAlignment="1">
      <alignment vertical="center"/>
    </xf>
    <xf numFmtId="0" fontId="13" fillId="7" borderId="1" xfId="0" applyFont="1" applyFill="1" applyBorder="1" applyAlignment="1">
      <alignment vertical="center" wrapText="1"/>
    </xf>
    <xf numFmtId="0" fontId="22" fillId="7" borderId="1" xfId="0" applyFont="1" applyFill="1" applyBorder="1" applyAlignment="1">
      <alignment vertical="center"/>
    </xf>
    <xf numFmtId="0" fontId="12" fillId="7" borderId="1" xfId="0" applyFont="1" applyFill="1" applyBorder="1" applyAlignment="1">
      <alignment horizontal="right" vertical="center" wrapText="1"/>
    </xf>
    <xf numFmtId="0" fontId="17" fillId="2" borderId="1" xfId="1" applyFont="1" applyFill="1" applyBorder="1" applyAlignment="1">
      <alignment horizontal="left" vertical="center" wrapText="1" readingOrder="1"/>
    </xf>
    <xf numFmtId="164" fontId="4" fillId="2" borderId="1" xfId="0" applyNumberFormat="1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vertical="center"/>
    </xf>
    <xf numFmtId="0" fontId="47" fillId="0" borderId="0" xfId="0" applyFont="1" applyAlignment="1">
      <alignment horizontal="right" vertical="center" wrapText="1"/>
    </xf>
    <xf numFmtId="49" fontId="48" fillId="0" borderId="1" xfId="0" applyNumberFormat="1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justify" vertical="center" wrapText="1"/>
    </xf>
    <xf numFmtId="4" fontId="48" fillId="0" borderId="1" xfId="0" applyNumberFormat="1" applyFont="1" applyBorder="1" applyAlignment="1">
      <alignment horizontal="right"/>
    </xf>
    <xf numFmtId="49" fontId="49" fillId="0" borderId="1" xfId="0" applyNumberFormat="1" applyFont="1" applyBorder="1" applyAlignment="1">
      <alignment horizontal="center" vertical="center" wrapText="1"/>
    </xf>
    <xf numFmtId="49" fontId="49" fillId="0" borderId="1" xfId="0" applyNumberFormat="1" applyFont="1" applyBorder="1" applyAlignment="1">
      <alignment horizontal="justify" vertical="center" wrapText="1"/>
    </xf>
    <xf numFmtId="4" fontId="49" fillId="0" borderId="1" xfId="0" applyNumberFormat="1" applyFont="1" applyBorder="1" applyAlignment="1">
      <alignment horizontal="right"/>
    </xf>
    <xf numFmtId="49" fontId="50" fillId="2" borderId="1" xfId="0" applyNumberFormat="1" applyFont="1" applyFill="1" applyBorder="1" applyAlignment="1">
      <alignment horizontal="justify" vertical="center" wrapText="1"/>
    </xf>
    <xf numFmtId="166" fontId="49" fillId="0" borderId="1" xfId="0" applyNumberFormat="1" applyFont="1" applyBorder="1" applyAlignment="1">
      <alignment horizontal="justify" vertical="center" wrapText="1"/>
    </xf>
    <xf numFmtId="49" fontId="51" fillId="0" borderId="1" xfId="0" applyNumberFormat="1" applyFont="1" applyBorder="1" applyAlignment="1">
      <alignment horizontal="center" vertical="center" wrapText="1"/>
    </xf>
    <xf numFmtId="49" fontId="51" fillId="0" borderId="1" xfId="0" applyNumberFormat="1" applyFont="1" applyBorder="1" applyAlignment="1">
      <alignment horizontal="justify" vertical="center" wrapText="1"/>
    </xf>
    <xf numFmtId="4" fontId="51" fillId="0" borderId="1" xfId="0" applyNumberFormat="1" applyFont="1" applyBorder="1" applyAlignment="1">
      <alignment horizontal="right"/>
    </xf>
    <xf numFmtId="49" fontId="52" fillId="0" borderId="1" xfId="0" applyNumberFormat="1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justify" vertical="center" wrapText="1"/>
    </xf>
    <xf numFmtId="4" fontId="52" fillId="0" borderId="1" xfId="0" applyNumberFormat="1" applyFont="1" applyBorder="1" applyAlignment="1">
      <alignment horizontal="right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justify" vertical="center" wrapText="1"/>
    </xf>
    <xf numFmtId="4" fontId="23" fillId="0" borderId="1" xfId="0" applyNumberFormat="1" applyFont="1" applyBorder="1" applyAlignment="1">
      <alignment horizontal="right"/>
    </xf>
    <xf numFmtId="166" fontId="52" fillId="0" borderId="1" xfId="0" applyNumberFormat="1" applyFont="1" applyBorder="1" applyAlignment="1">
      <alignment horizontal="justify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justify" vertical="center" wrapText="1"/>
    </xf>
    <xf numFmtId="4" fontId="49" fillId="2" borderId="1" xfId="0" applyNumberFormat="1" applyFont="1" applyFill="1" applyBorder="1" applyAlignment="1">
      <alignment horizontal="right"/>
    </xf>
    <xf numFmtId="49" fontId="52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justify" vertical="center" wrapText="1"/>
    </xf>
    <xf numFmtId="4" fontId="52" fillId="2" borderId="1" xfId="0" applyNumberFormat="1" applyFont="1" applyFill="1" applyBorder="1" applyAlignment="1">
      <alignment horizontal="right"/>
    </xf>
    <xf numFmtId="49" fontId="53" fillId="0" borderId="1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right"/>
    </xf>
    <xf numFmtId="49" fontId="49" fillId="0" borderId="1" xfId="0" applyNumberFormat="1" applyFont="1" applyBorder="1" applyAlignment="1">
      <alignment horizontal="left" vertical="center" wrapText="1"/>
    </xf>
    <xf numFmtId="0" fontId="54" fillId="0" borderId="1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left" vertical="center" wrapText="1"/>
    </xf>
    <xf numFmtId="4" fontId="13" fillId="2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justify" vertical="justify" wrapText="1"/>
    </xf>
    <xf numFmtId="49" fontId="12" fillId="0" borderId="1" xfId="0" applyNumberFormat="1" applyFont="1" applyBorder="1" applyAlignment="1">
      <alignment horizontal="justify" vertical="justify" wrapText="1"/>
    </xf>
    <xf numFmtId="4" fontId="28" fillId="0" borderId="1" xfId="0" applyNumberFormat="1" applyFont="1" applyBorder="1" applyAlignment="1">
      <alignment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justify" vertical="center" wrapText="1"/>
    </xf>
    <xf numFmtId="4" fontId="28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justify" vertical="center" wrapText="1"/>
    </xf>
    <xf numFmtId="0" fontId="35" fillId="0" borderId="0" xfId="0" applyFont="1" applyAlignment="1">
      <alignment horizontal="center" vertical="center" wrapText="1"/>
    </xf>
    <xf numFmtId="0" fontId="0" fillId="0" borderId="0" xfId="0" applyAlignment="1"/>
    <xf numFmtId="0" fontId="35" fillId="0" borderId="18" xfId="0" applyFont="1" applyBorder="1" applyAlignment="1">
      <alignment horizontal="center" vertical="center" wrapText="1"/>
    </xf>
    <xf numFmtId="0" fontId="0" fillId="0" borderId="18" xfId="0" applyBorder="1" applyAlignment="1"/>
    <xf numFmtId="0" fontId="42" fillId="0" borderId="0" xfId="0" applyFont="1" applyAlignment="1">
      <alignment horizontal="center" vertical="top" wrapText="1"/>
    </xf>
    <xf numFmtId="0" fontId="55" fillId="0" borderId="0" xfId="0" applyFont="1"/>
    <xf numFmtId="0" fontId="42" fillId="0" borderId="5" xfId="0" applyFont="1" applyBorder="1" applyAlignment="1">
      <alignment horizontal="center" vertical="top" wrapText="1"/>
    </xf>
    <xf numFmtId="0" fontId="55" fillId="0" borderId="5" xfId="0" applyFont="1" applyBorder="1"/>
    <xf numFmtId="0" fontId="35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42" fillId="0" borderId="2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35" fillId="0" borderId="0" xfId="0" applyFont="1" applyAlignment="1">
      <alignment horizontal="center" vertical="top" wrapText="1"/>
    </xf>
    <xf numFmtId="0" fontId="36" fillId="0" borderId="0" xfId="0" applyFont="1" applyAlignment="1"/>
    <xf numFmtId="0" fontId="37" fillId="0" borderId="0" xfId="0" applyFont="1" applyAlignment="1"/>
    <xf numFmtId="0" fontId="35" fillId="0" borderId="18" xfId="0" applyFont="1" applyBorder="1" applyAlignment="1">
      <alignment horizontal="center" vertical="top" wrapText="1"/>
    </xf>
    <xf numFmtId="0" fontId="36" fillId="0" borderId="18" xfId="0" applyFont="1" applyBorder="1" applyAlignment="1"/>
    <xf numFmtId="0" fontId="37" fillId="0" borderId="18" xfId="0" applyFont="1" applyBorder="1" applyAlignment="1"/>
    <xf numFmtId="0" fontId="5" fillId="0" borderId="0" xfId="0" applyFont="1" applyAlignment="1">
      <alignment horizontal="center" vertical="top" wrapText="1"/>
    </xf>
    <xf numFmtId="0" fontId="3" fillId="0" borderId="0" xfId="0" applyFont="1" applyAlignment="1"/>
    <xf numFmtId="0" fontId="5" fillId="0" borderId="18" xfId="0" applyFont="1" applyBorder="1" applyAlignment="1">
      <alignment horizontal="center" vertical="top" wrapText="1"/>
    </xf>
    <xf numFmtId="0" fontId="3" fillId="0" borderId="18" xfId="0" applyFont="1" applyBorder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2" fontId="13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13" fillId="0" borderId="0" xfId="0" applyNumberFormat="1" applyFont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2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vertical="center"/>
    </xf>
    <xf numFmtId="2" fontId="43" fillId="0" borderId="0" xfId="0" applyNumberFormat="1" applyFont="1" applyAlignment="1">
      <alignment vertical="center"/>
    </xf>
    <xf numFmtId="0" fontId="44" fillId="0" borderId="0" xfId="0" applyFont="1" applyBorder="1" applyAlignment="1">
      <alignment vertical="center"/>
    </xf>
    <xf numFmtId="2" fontId="12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48" fillId="5" borderId="1" xfId="0" applyNumberFormat="1" applyFont="1" applyFill="1" applyBorder="1" applyAlignment="1">
      <alignment horizontal="center" vertical="center" wrapText="1"/>
    </xf>
    <xf numFmtId="0" fontId="45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166" fontId="46" fillId="0" borderId="0" xfId="0" applyNumberFormat="1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4" fillId="0" borderId="3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0" fillId="0" borderId="0" xfId="0" applyFont="1" applyAlignment="1">
      <alignment wrapText="1"/>
    </xf>
    <xf numFmtId="166" fontId="48" fillId="8" borderId="1" xfId="0" applyNumberFormat="1" applyFont="1" applyFill="1" applyBorder="1" applyAlignment="1">
      <alignment horizontal="center" vertical="center" wrapText="1"/>
    </xf>
    <xf numFmtId="49" fontId="56" fillId="8" borderId="1" xfId="0" applyNumberFormat="1" applyFont="1" applyFill="1" applyBorder="1" applyAlignment="1">
      <alignment horizontal="center" vertical="center" wrapText="1"/>
    </xf>
    <xf numFmtId="49" fontId="48" fillId="8" borderId="1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48" fillId="0" borderId="1" xfId="0" applyNumberFormat="1" applyFont="1" applyBorder="1" applyAlignment="1">
      <alignment horizontal="center" vertical="center"/>
    </xf>
    <xf numFmtId="4" fontId="49" fillId="0" borderId="1" xfId="0" applyNumberFormat="1" applyFont="1" applyBorder="1" applyAlignment="1">
      <alignment horizontal="center" vertical="center"/>
    </xf>
    <xf numFmtId="4" fontId="57" fillId="0" borderId="1" xfId="0" applyNumberFormat="1" applyFont="1" applyBorder="1" applyAlignment="1">
      <alignment horizontal="center" vertical="center"/>
    </xf>
    <xf numFmtId="166" fontId="48" fillId="8" borderId="1" xfId="0" applyNumberFormat="1" applyFont="1" applyFill="1" applyBorder="1" applyAlignment="1">
      <alignment horizontal="left" vertical="center" wrapText="1"/>
    </xf>
    <xf numFmtId="49" fontId="48" fillId="0" borderId="1" xfId="0" applyNumberFormat="1" applyFont="1" applyBorder="1" applyAlignment="1">
      <alignment horizontal="left" vertical="center" wrapText="1"/>
    </xf>
    <xf numFmtId="49" fontId="57" fillId="0" borderId="1" xfId="0" applyNumberFormat="1" applyFont="1" applyBorder="1" applyAlignment="1">
      <alignment horizontal="left" vertical="center" wrapText="1"/>
    </xf>
    <xf numFmtId="166" fontId="49" fillId="0" borderId="1" xfId="0" applyNumberFormat="1" applyFont="1" applyBorder="1" applyAlignment="1">
      <alignment horizontal="left" vertical="center" wrapText="1"/>
    </xf>
    <xf numFmtId="166" fontId="48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/&#1073;&#1102;&#1076;&#1078;&#1077;&#1090;%202022-2024/&#1073;&#1102;&#1076;&#1078;&#1077;&#1090;%202022-2024/&#1041;&#1102;&#1076;&#1078;&#1077;&#1090;%202022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 с кодом цели"/>
      <sheetName val="доходы2022"/>
      <sheetName val="приложение 3. 2023-2024"/>
      <sheetName val="приложение 4 МБТ"/>
      <sheetName val="приложение 6"/>
      <sheetName val="приложение 6.1."/>
      <sheetName val="расходы приложение 7"/>
      <sheetName val="Приложение 9 МБТ В ГМР"/>
      <sheetName val="Приложение 10"/>
      <sheetName val="Приложение11"/>
      <sheetName val="Приложение 12"/>
    </sheetNames>
    <sheetDataSet>
      <sheetData sheetId="0"/>
      <sheetData sheetId="1"/>
      <sheetData sheetId="2"/>
      <sheetData sheetId="3"/>
      <sheetData sheetId="4"/>
      <sheetData sheetId="5">
        <row r="94">
          <cell r="G94">
            <v>2091.21</v>
          </cell>
        </row>
        <row r="96">
          <cell r="G96">
            <v>5000</v>
          </cell>
        </row>
        <row r="98">
          <cell r="G98">
            <v>100</v>
          </cell>
        </row>
        <row r="132">
          <cell r="G132">
            <v>1136</v>
          </cell>
        </row>
        <row r="152">
          <cell r="G152">
            <v>3770</v>
          </cell>
        </row>
        <row r="153">
          <cell r="G153">
            <v>3286.71</v>
          </cell>
        </row>
        <row r="155">
          <cell r="G155">
            <v>50</v>
          </cell>
        </row>
        <row r="157">
          <cell r="G157">
            <v>8616.8799999999992</v>
          </cell>
        </row>
        <row r="159">
          <cell r="G159">
            <v>803</v>
          </cell>
        </row>
        <row r="161">
          <cell r="G161">
            <v>100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zoomScaleNormal="100" workbookViewId="0">
      <selection activeCell="D7" sqref="D7"/>
    </sheetView>
  </sheetViews>
  <sheetFormatPr defaultRowHeight="12.75" x14ac:dyDescent="0.2"/>
  <cols>
    <col min="1" max="1" width="17" style="197" customWidth="1"/>
    <col min="2" max="2" width="36.28515625" customWidth="1"/>
    <col min="3" max="3" width="16.85546875" style="25" customWidth="1"/>
    <col min="4" max="4" width="12.140625" customWidth="1"/>
    <col min="5" max="5" width="12.85546875" bestFit="1" customWidth="1"/>
  </cols>
  <sheetData>
    <row r="1" spans="1:5" ht="15" x14ac:dyDescent="0.25">
      <c r="A1" s="195"/>
      <c r="B1" s="88"/>
      <c r="C1" s="196"/>
      <c r="D1" s="88"/>
      <c r="E1" s="196" t="s">
        <v>105</v>
      </c>
    </row>
    <row r="2" spans="1:5" ht="15.75" x14ac:dyDescent="0.25">
      <c r="A2" s="195"/>
      <c r="B2" s="88"/>
      <c r="C2" s="220"/>
      <c r="D2" s="221"/>
      <c r="E2" s="220" t="s">
        <v>106</v>
      </c>
    </row>
    <row r="3" spans="1:5" ht="15.75" x14ac:dyDescent="0.25">
      <c r="A3" s="195"/>
      <c r="B3" s="88"/>
      <c r="C3" s="220"/>
      <c r="D3" s="221"/>
      <c r="E3" s="220" t="s">
        <v>107</v>
      </c>
    </row>
    <row r="4" spans="1:5" ht="15.75" x14ac:dyDescent="0.25">
      <c r="B4" s="88"/>
      <c r="C4" s="220"/>
      <c r="D4" s="221"/>
      <c r="E4" s="220" t="s">
        <v>457</v>
      </c>
    </row>
    <row r="5" spans="1:5" x14ac:dyDescent="0.2">
      <c r="A5" s="369" t="s">
        <v>231</v>
      </c>
      <c r="B5" s="369"/>
      <c r="C5" s="369"/>
      <c r="D5" s="370"/>
      <c r="E5" s="370"/>
    </row>
    <row r="6" spans="1:5" ht="31.5" customHeight="1" thickBot="1" x14ac:dyDescent="0.25">
      <c r="A6" s="371"/>
      <c r="B6" s="371"/>
      <c r="C6" s="371"/>
      <c r="D6" s="372"/>
      <c r="E6" s="372"/>
    </row>
    <row r="7" spans="1:5" ht="89.25" x14ac:dyDescent="0.2">
      <c r="A7" s="200" t="s">
        <v>50</v>
      </c>
      <c r="B7" s="201" t="s">
        <v>3</v>
      </c>
      <c r="C7" s="202" t="s">
        <v>51</v>
      </c>
      <c r="D7" s="198" t="s">
        <v>185</v>
      </c>
      <c r="E7" s="199" t="s">
        <v>186</v>
      </c>
    </row>
    <row r="8" spans="1:5" ht="25.5" x14ac:dyDescent="0.2">
      <c r="A8" s="203"/>
      <c r="B8" s="206" t="s">
        <v>53</v>
      </c>
      <c r="C8" s="204">
        <f>+C9+C24</f>
        <v>28085.924999999999</v>
      </c>
      <c r="D8" s="213"/>
      <c r="E8" s="214"/>
    </row>
    <row r="9" spans="1:5" x14ac:dyDescent="0.2">
      <c r="A9" s="203"/>
      <c r="B9" s="206" t="s">
        <v>54</v>
      </c>
      <c r="C9" s="204">
        <f>+C10+C12+C15+C17+C19</f>
        <v>27048.2</v>
      </c>
      <c r="D9" s="213"/>
      <c r="E9" s="214"/>
    </row>
    <row r="10" spans="1:5" ht="25.5" x14ac:dyDescent="0.2">
      <c r="A10" s="205" t="s">
        <v>55</v>
      </c>
      <c r="B10" s="206" t="s">
        <v>56</v>
      </c>
      <c r="C10" s="204">
        <f>SUM(C11:C11)</f>
        <v>2670</v>
      </c>
      <c r="D10" s="204">
        <f t="shared" ref="D10:E10" si="0">SUM(D11:D11)</f>
        <v>0</v>
      </c>
      <c r="E10" s="204">
        <f t="shared" si="0"/>
        <v>2670</v>
      </c>
    </row>
    <row r="11" spans="1:5" ht="89.25" x14ac:dyDescent="0.2">
      <c r="A11" s="106" t="s">
        <v>110</v>
      </c>
      <c r="B11" s="12" t="s">
        <v>57</v>
      </c>
      <c r="C11" s="15">
        <v>2670</v>
      </c>
      <c r="D11" s="13"/>
      <c r="E11" s="180">
        <f t="shared" ref="E11:E23" si="1">C11+D11</f>
        <v>2670</v>
      </c>
    </row>
    <row r="12" spans="1:5" ht="38.25" x14ac:dyDescent="0.2">
      <c r="A12" s="205" t="s">
        <v>58</v>
      </c>
      <c r="B12" s="206" t="s">
        <v>59</v>
      </c>
      <c r="C12" s="204">
        <f>SUM(C13:C14)</f>
        <v>2325.4</v>
      </c>
      <c r="D12" s="204">
        <f>SUM(D13:D14)</f>
        <v>0</v>
      </c>
      <c r="E12" s="216">
        <f t="shared" si="1"/>
        <v>2325.4</v>
      </c>
    </row>
    <row r="13" spans="1:5" ht="89.25" x14ac:dyDescent="0.2">
      <c r="A13" s="106" t="s">
        <v>108</v>
      </c>
      <c r="B13" s="12" t="s">
        <v>183</v>
      </c>
      <c r="C13" s="82">
        <v>851.59</v>
      </c>
      <c r="D13" s="13"/>
      <c r="E13" s="180">
        <f t="shared" si="1"/>
        <v>851.59</v>
      </c>
    </row>
    <row r="14" spans="1:5" ht="102" x14ac:dyDescent="0.2">
      <c r="A14" s="106" t="s">
        <v>109</v>
      </c>
      <c r="B14" s="12" t="s">
        <v>60</v>
      </c>
      <c r="C14" s="82">
        <v>1473.81</v>
      </c>
      <c r="D14" s="13"/>
      <c r="E14" s="180">
        <f t="shared" si="1"/>
        <v>1473.81</v>
      </c>
    </row>
    <row r="15" spans="1:5" ht="25.5" x14ac:dyDescent="0.2">
      <c r="A15" s="205" t="s">
        <v>61</v>
      </c>
      <c r="B15" s="206" t="s">
        <v>62</v>
      </c>
      <c r="C15" s="204">
        <f>+C16</f>
        <v>345</v>
      </c>
      <c r="D15" s="204">
        <f>+D16</f>
        <v>0</v>
      </c>
      <c r="E15" s="216">
        <f t="shared" si="1"/>
        <v>345</v>
      </c>
    </row>
    <row r="16" spans="1:5" ht="25.5" x14ac:dyDescent="0.2">
      <c r="A16" s="106" t="s">
        <v>63</v>
      </c>
      <c r="B16" s="12" t="s">
        <v>62</v>
      </c>
      <c r="C16" s="207">
        <v>345</v>
      </c>
      <c r="D16" s="13"/>
      <c r="E16" s="180">
        <f t="shared" si="1"/>
        <v>345</v>
      </c>
    </row>
    <row r="17" spans="1:5" ht="25.5" x14ac:dyDescent="0.2">
      <c r="A17" s="205" t="s">
        <v>64</v>
      </c>
      <c r="B17" s="206" t="s">
        <v>65</v>
      </c>
      <c r="C17" s="204">
        <f>+C18</f>
        <v>1657.8</v>
      </c>
      <c r="D17" s="213">
        <f>D18</f>
        <v>0</v>
      </c>
      <c r="E17" s="216">
        <f t="shared" si="1"/>
        <v>1657.8</v>
      </c>
    </row>
    <row r="18" spans="1:5" ht="63.75" x14ac:dyDescent="0.2">
      <c r="A18" s="106" t="s">
        <v>111</v>
      </c>
      <c r="B18" s="12" t="s">
        <v>66</v>
      </c>
      <c r="C18" s="15">
        <v>1657.8</v>
      </c>
      <c r="D18" s="13"/>
      <c r="E18" s="180">
        <f t="shared" si="1"/>
        <v>1657.8</v>
      </c>
    </row>
    <row r="19" spans="1:5" ht="25.5" x14ac:dyDescent="0.2">
      <c r="A19" s="205" t="s">
        <v>67</v>
      </c>
      <c r="B19" s="206" t="s">
        <v>68</v>
      </c>
      <c r="C19" s="204">
        <f>+C20+C22</f>
        <v>20050</v>
      </c>
      <c r="D19" s="204">
        <f>+D20+D22</f>
        <v>0</v>
      </c>
      <c r="E19" s="216">
        <f t="shared" si="1"/>
        <v>20050</v>
      </c>
    </row>
    <row r="20" spans="1:5" ht="25.5" x14ac:dyDescent="0.2">
      <c r="A20" s="203" t="s">
        <v>69</v>
      </c>
      <c r="B20" s="208" t="s">
        <v>70</v>
      </c>
      <c r="C20" s="204">
        <f>+C21</f>
        <v>13200</v>
      </c>
      <c r="D20" s="204">
        <f>+D21</f>
        <v>0</v>
      </c>
      <c r="E20" s="216">
        <f t="shared" si="1"/>
        <v>13200</v>
      </c>
    </row>
    <row r="21" spans="1:5" ht="51" x14ac:dyDescent="0.2">
      <c r="A21" s="106" t="s">
        <v>112</v>
      </c>
      <c r="B21" s="12" t="s">
        <v>71</v>
      </c>
      <c r="C21" s="17">
        <v>13200</v>
      </c>
      <c r="D21" s="13"/>
      <c r="E21" s="180">
        <f t="shared" si="1"/>
        <v>13200</v>
      </c>
    </row>
    <row r="22" spans="1:5" ht="25.5" x14ac:dyDescent="0.2">
      <c r="A22" s="203" t="s">
        <v>72</v>
      </c>
      <c r="B22" s="208" t="s">
        <v>73</v>
      </c>
      <c r="C22" s="204">
        <f>+C23</f>
        <v>6850</v>
      </c>
      <c r="D22" s="204">
        <f>+D23</f>
        <v>0</v>
      </c>
      <c r="E22" s="216">
        <f t="shared" si="1"/>
        <v>6850</v>
      </c>
    </row>
    <row r="23" spans="1:5" ht="51" x14ac:dyDescent="0.2">
      <c r="A23" s="106" t="s">
        <v>113</v>
      </c>
      <c r="B23" s="12" t="s">
        <v>74</v>
      </c>
      <c r="C23" s="17">
        <v>6850</v>
      </c>
      <c r="D23" s="13"/>
      <c r="E23" s="180">
        <f t="shared" si="1"/>
        <v>6850</v>
      </c>
    </row>
    <row r="24" spans="1:5" x14ac:dyDescent="0.2">
      <c r="A24" s="203"/>
      <c r="B24" s="206" t="s">
        <v>75</v>
      </c>
      <c r="C24" s="204">
        <f>+C25</f>
        <v>1037.7249999999999</v>
      </c>
      <c r="D24" s="213"/>
      <c r="E24" s="214"/>
    </row>
    <row r="25" spans="1:5" ht="51" x14ac:dyDescent="0.2">
      <c r="A25" s="205" t="s">
        <v>76</v>
      </c>
      <c r="B25" s="206" t="s">
        <v>77</v>
      </c>
      <c r="C25" s="204">
        <f>SUM(C26:C27)</f>
        <v>1037.7249999999999</v>
      </c>
      <c r="D25" s="204">
        <f>SUM(D26:D27)</f>
        <v>0</v>
      </c>
      <c r="E25" s="215">
        <f t="shared" ref="E25:E32" si="2">C25+D25</f>
        <v>1037.7249999999999</v>
      </c>
    </row>
    <row r="26" spans="1:5" ht="76.5" x14ac:dyDescent="0.2">
      <c r="A26" s="155" t="s">
        <v>78</v>
      </c>
      <c r="B26" s="18" t="s">
        <v>79</v>
      </c>
      <c r="C26" s="91">
        <v>144.495</v>
      </c>
      <c r="D26" s="13"/>
      <c r="E26" s="180">
        <f t="shared" si="2"/>
        <v>144.495</v>
      </c>
    </row>
    <row r="27" spans="1:5" ht="89.25" x14ac:dyDescent="0.2">
      <c r="A27" s="106" t="s">
        <v>80</v>
      </c>
      <c r="B27" s="12" t="s">
        <v>81</v>
      </c>
      <c r="C27" s="91">
        <v>893.23</v>
      </c>
      <c r="D27" s="13"/>
      <c r="E27" s="180">
        <f t="shared" si="2"/>
        <v>893.23</v>
      </c>
    </row>
    <row r="28" spans="1:5" ht="25.5" x14ac:dyDescent="0.2">
      <c r="A28" s="205" t="s">
        <v>82</v>
      </c>
      <c r="B28" s="206" t="s">
        <v>83</v>
      </c>
      <c r="C28" s="204">
        <f>+C29</f>
        <v>33945.043839999998</v>
      </c>
      <c r="D28" s="204">
        <f>+D29</f>
        <v>24637.269999999997</v>
      </c>
      <c r="E28" s="216">
        <f t="shared" si="2"/>
        <v>58582.313839999995</v>
      </c>
    </row>
    <row r="29" spans="1:5" s="81" customFormat="1" ht="51" x14ac:dyDescent="0.2">
      <c r="A29" s="205" t="s">
        <v>84</v>
      </c>
      <c r="B29" s="206" t="s">
        <v>85</v>
      </c>
      <c r="C29" s="204">
        <f>+C30+C31+C42+C45</f>
        <v>33945.043839999998</v>
      </c>
      <c r="D29" s="204">
        <f>+D30+D31+D42+D45</f>
        <v>24637.269999999997</v>
      </c>
      <c r="E29" s="216">
        <f t="shared" si="2"/>
        <v>58582.313839999995</v>
      </c>
    </row>
    <row r="30" spans="1:5" s="81" customFormat="1" ht="38.25" x14ac:dyDescent="0.2">
      <c r="A30" s="154" t="s">
        <v>239</v>
      </c>
      <c r="B30" s="5" t="s">
        <v>87</v>
      </c>
      <c r="C30" s="16">
        <f>17041.5+5668</f>
        <v>22709.5</v>
      </c>
      <c r="D30" s="13"/>
      <c r="E30" s="217">
        <f t="shared" si="2"/>
        <v>22709.5</v>
      </c>
    </row>
    <row r="31" spans="1:5" s="81" customFormat="1" ht="38.25" x14ac:dyDescent="0.2">
      <c r="A31" s="205" t="s">
        <v>88</v>
      </c>
      <c r="B31" s="206" t="s">
        <v>89</v>
      </c>
      <c r="C31" s="204">
        <f>SUM(C32:C41)</f>
        <v>10934.62384</v>
      </c>
      <c r="D31" s="204">
        <f>SUM(D32:D41)</f>
        <v>19430.399999999998</v>
      </c>
      <c r="E31" s="216">
        <f>C31+D31</f>
        <v>30365.023839999998</v>
      </c>
    </row>
    <row r="32" spans="1:5" ht="25.5" x14ac:dyDescent="0.2">
      <c r="A32" s="106" t="s">
        <v>91</v>
      </c>
      <c r="B32" s="12" t="s">
        <v>240</v>
      </c>
      <c r="C32" s="82">
        <v>1567.5</v>
      </c>
      <c r="D32" s="13"/>
      <c r="E32" s="180">
        <f t="shared" si="2"/>
        <v>1567.5</v>
      </c>
    </row>
    <row r="33" spans="1:5" ht="25.5" x14ac:dyDescent="0.2">
      <c r="A33" s="106" t="s">
        <v>91</v>
      </c>
      <c r="B33" s="12" t="s">
        <v>241</v>
      </c>
      <c r="C33" s="91">
        <v>793.9</v>
      </c>
      <c r="D33" s="13"/>
      <c r="E33" s="180">
        <f t="shared" ref="E33:E41" si="3">C33+D33</f>
        <v>793.9</v>
      </c>
    </row>
    <row r="34" spans="1:5" ht="25.5" x14ac:dyDescent="0.2">
      <c r="A34" s="106" t="s">
        <v>91</v>
      </c>
      <c r="B34" s="12" t="s">
        <v>242</v>
      </c>
      <c r="C34" s="82">
        <v>3000</v>
      </c>
      <c r="D34" s="13"/>
      <c r="E34" s="180">
        <f t="shared" si="3"/>
        <v>3000</v>
      </c>
    </row>
    <row r="35" spans="1:5" ht="25.5" x14ac:dyDescent="0.2">
      <c r="A35" s="106" t="s">
        <v>91</v>
      </c>
      <c r="B35" s="12" t="s">
        <v>243</v>
      </c>
      <c r="C35" s="82">
        <v>1054.9000000000001</v>
      </c>
      <c r="D35" s="13"/>
      <c r="E35" s="180">
        <f t="shared" si="3"/>
        <v>1054.9000000000001</v>
      </c>
    </row>
    <row r="36" spans="1:5" ht="25.5" x14ac:dyDescent="0.2">
      <c r="A36" s="106" t="s">
        <v>91</v>
      </c>
      <c r="B36" s="12" t="s">
        <v>244</v>
      </c>
      <c r="C36" s="82">
        <v>909.7</v>
      </c>
      <c r="D36" s="13"/>
      <c r="E36" s="180">
        <f t="shared" si="3"/>
        <v>909.7</v>
      </c>
    </row>
    <row r="37" spans="1:5" ht="25.5" x14ac:dyDescent="0.2">
      <c r="A37" s="106" t="s">
        <v>91</v>
      </c>
      <c r="B37" s="12" t="s">
        <v>245</v>
      </c>
      <c r="C37" s="91">
        <v>1899.4</v>
      </c>
      <c r="D37" s="13"/>
      <c r="E37" s="180">
        <f t="shared" si="3"/>
        <v>1899.4</v>
      </c>
    </row>
    <row r="38" spans="1:5" ht="25.5" x14ac:dyDescent="0.2">
      <c r="A38" s="106" t="s">
        <v>91</v>
      </c>
      <c r="B38" s="12" t="s">
        <v>248</v>
      </c>
      <c r="C38" s="82">
        <v>0</v>
      </c>
      <c r="D38" s="13">
        <v>7868.8389999999999</v>
      </c>
      <c r="E38" s="180">
        <f t="shared" si="3"/>
        <v>7868.8389999999999</v>
      </c>
    </row>
    <row r="39" spans="1:5" ht="51" x14ac:dyDescent="0.2">
      <c r="A39" s="106" t="s">
        <v>90</v>
      </c>
      <c r="B39" s="225" t="s">
        <v>198</v>
      </c>
      <c r="C39" s="82">
        <v>0</v>
      </c>
      <c r="D39" s="13">
        <v>2941.4189999999999</v>
      </c>
      <c r="E39" s="180">
        <f t="shared" si="3"/>
        <v>2941.4189999999999</v>
      </c>
    </row>
    <row r="40" spans="1:5" ht="38.25" x14ac:dyDescent="0.2">
      <c r="A40" s="224" t="s">
        <v>249</v>
      </c>
      <c r="B40" s="225" t="s">
        <v>250</v>
      </c>
      <c r="C40" s="226">
        <v>0</v>
      </c>
      <c r="D40" s="13">
        <v>10329.361999999999</v>
      </c>
      <c r="E40" s="180">
        <f>C40+D40</f>
        <v>10329.361999999999</v>
      </c>
    </row>
    <row r="41" spans="1:5" ht="38.25" x14ac:dyDescent="0.2">
      <c r="A41" s="106" t="s">
        <v>93</v>
      </c>
      <c r="B41" s="12" t="s">
        <v>94</v>
      </c>
      <c r="C41" s="82">
        <v>1709.2238400000001</v>
      </c>
      <c r="D41" s="13">
        <v>-1709.22</v>
      </c>
      <c r="E41" s="180">
        <f t="shared" si="3"/>
        <v>3.840000000082E-3</v>
      </c>
    </row>
    <row r="42" spans="1:5" ht="38.25" x14ac:dyDescent="0.2">
      <c r="A42" s="205" t="s">
        <v>95</v>
      </c>
      <c r="B42" s="206" t="s">
        <v>96</v>
      </c>
      <c r="C42" s="204">
        <f>SUM(C43:C44)</f>
        <v>300.91999999999996</v>
      </c>
      <c r="D42" s="204">
        <f>SUM(D43:D44)</f>
        <v>-7.8</v>
      </c>
      <c r="E42" s="216">
        <f>C42+D42</f>
        <v>293.11999999999995</v>
      </c>
    </row>
    <row r="43" spans="1:5" ht="51" x14ac:dyDescent="0.2">
      <c r="A43" s="106" t="s">
        <v>97</v>
      </c>
      <c r="B43" s="12" t="s">
        <v>246</v>
      </c>
      <c r="C43" s="91">
        <v>3.52</v>
      </c>
      <c r="D43" s="13"/>
      <c r="E43" s="218">
        <f>C43+D43</f>
        <v>3.52</v>
      </c>
    </row>
    <row r="44" spans="1:5" ht="63.75" x14ac:dyDescent="0.2">
      <c r="A44" s="106" t="s">
        <v>99</v>
      </c>
      <c r="B44" s="12" t="s">
        <v>247</v>
      </c>
      <c r="C44" s="91">
        <v>297.39999999999998</v>
      </c>
      <c r="D44" s="13">
        <v>-7.8</v>
      </c>
      <c r="E44" s="218">
        <f>C44+D44</f>
        <v>289.59999999999997</v>
      </c>
    </row>
    <row r="45" spans="1:5" ht="25.5" x14ac:dyDescent="0.2">
      <c r="A45" s="205" t="s">
        <v>101</v>
      </c>
      <c r="B45" s="206" t="s">
        <v>48</v>
      </c>
      <c r="C45" s="209">
        <f>C46</f>
        <v>0</v>
      </c>
      <c r="D45" s="209">
        <f>D46</f>
        <v>5214.67</v>
      </c>
      <c r="E45" s="215">
        <f>C45-D45</f>
        <v>-5214.67</v>
      </c>
    </row>
    <row r="46" spans="1:5" ht="38.25" x14ac:dyDescent="0.2">
      <c r="A46" s="106" t="s">
        <v>102</v>
      </c>
      <c r="B46" s="12" t="s">
        <v>103</v>
      </c>
      <c r="C46" s="82">
        <v>0</v>
      </c>
      <c r="D46" s="13">
        <f>778.236+395.834+4000+40.6</f>
        <v>5214.67</v>
      </c>
      <c r="E46" s="180">
        <f>C46+D46</f>
        <v>5214.67</v>
      </c>
    </row>
    <row r="47" spans="1:5" ht="13.5" thickBot="1" x14ac:dyDescent="0.25">
      <c r="A47" s="210"/>
      <c r="B47" s="211" t="s">
        <v>104</v>
      </c>
      <c r="C47" s="212">
        <f>+C28+C8</f>
        <v>62030.968840000001</v>
      </c>
      <c r="D47" s="212">
        <f>+D28+D8</f>
        <v>24637.269999999997</v>
      </c>
      <c r="E47" s="219">
        <f>C47+D47</f>
        <v>86668.238840000005</v>
      </c>
    </row>
    <row r="48" spans="1:5" x14ac:dyDescent="0.2">
      <c r="E48" s="25"/>
    </row>
  </sheetData>
  <mergeCells count="1">
    <mergeCell ref="A5:E6"/>
  </mergeCells>
  <phoneticPr fontId="2" type="noConversion"/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I226"/>
  <sheetViews>
    <sheetView topLeftCell="A160" workbookViewId="0">
      <selection activeCell="I10" sqref="I10"/>
    </sheetView>
  </sheetViews>
  <sheetFormatPr defaultColWidth="14.7109375" defaultRowHeight="12.75" x14ac:dyDescent="0.2"/>
  <cols>
    <col min="1" max="1" width="31.5703125" style="435" customWidth="1"/>
    <col min="2" max="2" width="8.140625" style="426" customWidth="1"/>
    <col min="3" max="3" width="8.5703125" style="426" customWidth="1"/>
    <col min="4" max="4" width="11.42578125" style="426" customWidth="1"/>
    <col min="5" max="5" width="16.28515625" style="426" customWidth="1"/>
    <col min="6" max="6" width="7.5703125" style="426" customWidth="1"/>
    <col min="7" max="7" width="10.5703125" style="426" customWidth="1"/>
    <col min="8" max="8" width="10.28515625" style="426" customWidth="1"/>
    <col min="9" max="9" width="11.85546875" style="426" customWidth="1"/>
    <col min="10" max="16384" width="14.7109375" style="426"/>
  </cols>
  <sheetData>
    <row r="1" spans="1:9" x14ac:dyDescent="0.2">
      <c r="I1" s="436" t="s">
        <v>114</v>
      </c>
    </row>
    <row r="2" spans="1:9" x14ac:dyDescent="0.2">
      <c r="I2" s="436" t="s">
        <v>115</v>
      </c>
    </row>
    <row r="3" spans="1:9" x14ac:dyDescent="0.2">
      <c r="I3" s="436" t="s">
        <v>107</v>
      </c>
    </row>
    <row r="4" spans="1:9" x14ac:dyDescent="0.2">
      <c r="I4" s="437" t="s">
        <v>457</v>
      </c>
    </row>
    <row r="5" spans="1:9" x14ac:dyDescent="0.2">
      <c r="I5" s="437"/>
    </row>
    <row r="6" spans="1:9" x14ac:dyDescent="0.2">
      <c r="A6" s="438" t="s">
        <v>485</v>
      </c>
      <c r="B6" s="438"/>
      <c r="C6" s="438"/>
      <c r="D6" s="438"/>
      <c r="E6" s="438"/>
      <c r="F6" s="438"/>
      <c r="G6" s="438"/>
      <c r="H6" s="438"/>
      <c r="I6" s="438"/>
    </row>
    <row r="7" spans="1:9" x14ac:dyDescent="0.2">
      <c r="A7" s="439"/>
      <c r="B7" s="439"/>
      <c r="C7" s="439"/>
      <c r="D7" s="439"/>
      <c r="E7" s="439"/>
      <c r="F7" s="439"/>
      <c r="G7" s="439"/>
      <c r="H7" s="439"/>
      <c r="I7" s="439"/>
    </row>
    <row r="8" spans="1:9" x14ac:dyDescent="0.2">
      <c r="A8" s="430" t="s">
        <v>318</v>
      </c>
      <c r="B8" s="423" t="s">
        <v>0</v>
      </c>
      <c r="C8" s="423" t="s">
        <v>181</v>
      </c>
      <c r="D8" s="423" t="s">
        <v>317</v>
      </c>
      <c r="E8" s="423" t="s">
        <v>2</v>
      </c>
      <c r="F8" s="424" t="s">
        <v>1</v>
      </c>
      <c r="G8" s="422" t="s">
        <v>230</v>
      </c>
      <c r="H8" s="422" t="s">
        <v>229</v>
      </c>
      <c r="I8" s="422" t="s">
        <v>269</v>
      </c>
    </row>
    <row r="9" spans="1:9" x14ac:dyDescent="0.2">
      <c r="A9" s="430"/>
      <c r="B9" s="423" t="s">
        <v>459</v>
      </c>
      <c r="C9" s="423" t="s">
        <v>460</v>
      </c>
      <c r="D9" s="423" t="s">
        <v>461</v>
      </c>
      <c r="E9" s="423" t="s">
        <v>462</v>
      </c>
      <c r="F9" s="424" t="s">
        <v>463</v>
      </c>
      <c r="G9" s="422"/>
      <c r="H9" s="422" t="s">
        <v>140</v>
      </c>
      <c r="I9" s="422" t="s">
        <v>140</v>
      </c>
    </row>
    <row r="10" spans="1:9" ht="141.75" x14ac:dyDescent="0.2">
      <c r="A10" s="431" t="s">
        <v>228</v>
      </c>
      <c r="B10" s="332" t="s">
        <v>4</v>
      </c>
      <c r="C10" s="332"/>
      <c r="D10" s="332"/>
      <c r="E10" s="332"/>
      <c r="F10" s="332"/>
      <c r="G10" s="427">
        <v>92084.580979999999</v>
      </c>
      <c r="H10" s="427">
        <v>56746.05</v>
      </c>
      <c r="I10" s="427">
        <v>54311.63</v>
      </c>
    </row>
    <row r="11" spans="1:9" ht="31.5" x14ac:dyDescent="0.2">
      <c r="A11" s="431" t="s">
        <v>6</v>
      </c>
      <c r="B11" s="332" t="s">
        <v>4</v>
      </c>
      <c r="C11" s="332" t="s">
        <v>207</v>
      </c>
      <c r="D11" s="332" t="s">
        <v>203</v>
      </c>
      <c r="E11" s="332"/>
      <c r="F11" s="332"/>
      <c r="G11" s="427">
        <v>16773.02</v>
      </c>
      <c r="H11" s="427">
        <v>17285.11</v>
      </c>
      <c r="I11" s="427">
        <v>17516.12</v>
      </c>
    </row>
    <row r="12" spans="1:9" ht="94.5" x14ac:dyDescent="0.2">
      <c r="A12" s="431" t="s">
        <v>8</v>
      </c>
      <c r="B12" s="332" t="s">
        <v>4</v>
      </c>
      <c r="C12" s="332" t="s">
        <v>207</v>
      </c>
      <c r="D12" s="332" t="s">
        <v>215</v>
      </c>
      <c r="E12" s="332"/>
      <c r="F12" s="332"/>
      <c r="G12" s="427">
        <v>200</v>
      </c>
      <c r="H12" s="427">
        <v>200</v>
      </c>
      <c r="I12" s="427">
        <v>300</v>
      </c>
    </row>
    <row r="13" spans="1:9" ht="47.25" x14ac:dyDescent="0.2">
      <c r="A13" s="358" t="s">
        <v>322</v>
      </c>
      <c r="B13" s="335" t="s">
        <v>4</v>
      </c>
      <c r="C13" s="335" t="s">
        <v>207</v>
      </c>
      <c r="D13" s="335" t="s">
        <v>215</v>
      </c>
      <c r="E13" s="335" t="s">
        <v>321</v>
      </c>
      <c r="F13" s="335"/>
      <c r="G13" s="428">
        <v>200</v>
      </c>
      <c r="H13" s="428">
        <v>200</v>
      </c>
      <c r="I13" s="428">
        <v>300</v>
      </c>
    </row>
    <row r="14" spans="1:9" ht="47.25" x14ac:dyDescent="0.2">
      <c r="A14" s="358" t="s">
        <v>324</v>
      </c>
      <c r="B14" s="335" t="s">
        <v>4</v>
      </c>
      <c r="C14" s="335" t="s">
        <v>207</v>
      </c>
      <c r="D14" s="335" t="s">
        <v>215</v>
      </c>
      <c r="E14" s="335" t="s">
        <v>323</v>
      </c>
      <c r="F14" s="335"/>
      <c r="G14" s="428">
        <v>200</v>
      </c>
      <c r="H14" s="428">
        <v>200</v>
      </c>
      <c r="I14" s="428">
        <v>300</v>
      </c>
    </row>
    <row r="15" spans="1:9" ht="47.25" x14ac:dyDescent="0.2">
      <c r="A15" s="358" t="s">
        <v>326</v>
      </c>
      <c r="B15" s="335" t="s">
        <v>4</v>
      </c>
      <c r="C15" s="335" t="s">
        <v>207</v>
      </c>
      <c r="D15" s="335" t="s">
        <v>215</v>
      </c>
      <c r="E15" s="335" t="s">
        <v>325</v>
      </c>
      <c r="F15" s="335"/>
      <c r="G15" s="428">
        <v>200</v>
      </c>
      <c r="H15" s="428">
        <v>200</v>
      </c>
      <c r="I15" s="428">
        <v>300</v>
      </c>
    </row>
    <row r="16" spans="1:9" ht="78.75" x14ac:dyDescent="0.2">
      <c r="A16" s="358" t="s">
        <v>328</v>
      </c>
      <c r="B16" s="335" t="s">
        <v>4</v>
      </c>
      <c r="C16" s="335" t="s">
        <v>207</v>
      </c>
      <c r="D16" s="335" t="s">
        <v>215</v>
      </c>
      <c r="E16" s="335" t="s">
        <v>327</v>
      </c>
      <c r="F16" s="335"/>
      <c r="G16" s="428">
        <v>200</v>
      </c>
      <c r="H16" s="428">
        <v>200</v>
      </c>
      <c r="I16" s="428">
        <v>300</v>
      </c>
    </row>
    <row r="17" spans="1:9" ht="47.25" x14ac:dyDescent="0.2">
      <c r="A17" s="358" t="s">
        <v>329</v>
      </c>
      <c r="B17" s="335" t="s">
        <v>4</v>
      </c>
      <c r="C17" s="335" t="s">
        <v>207</v>
      </c>
      <c r="D17" s="335" t="s">
        <v>215</v>
      </c>
      <c r="E17" s="335" t="s">
        <v>270</v>
      </c>
      <c r="F17" s="335"/>
      <c r="G17" s="428">
        <v>200</v>
      </c>
      <c r="H17" s="428">
        <v>200</v>
      </c>
      <c r="I17" s="428">
        <v>300</v>
      </c>
    </row>
    <row r="18" spans="1:9" ht="141.75" x14ac:dyDescent="0.2">
      <c r="A18" s="432" t="s">
        <v>464</v>
      </c>
      <c r="B18" s="425" t="s">
        <v>4</v>
      </c>
      <c r="C18" s="425" t="s">
        <v>207</v>
      </c>
      <c r="D18" s="425" t="s">
        <v>215</v>
      </c>
      <c r="E18" s="425" t="s">
        <v>270</v>
      </c>
      <c r="F18" s="425" t="s">
        <v>465</v>
      </c>
      <c r="G18" s="429">
        <v>200</v>
      </c>
      <c r="H18" s="429">
        <v>200</v>
      </c>
      <c r="I18" s="429">
        <v>300</v>
      </c>
    </row>
    <row r="19" spans="1:9" ht="126" x14ac:dyDescent="0.2">
      <c r="A19" s="431" t="s">
        <v>11</v>
      </c>
      <c r="B19" s="332" t="s">
        <v>4</v>
      </c>
      <c r="C19" s="332" t="s">
        <v>207</v>
      </c>
      <c r="D19" s="332" t="s">
        <v>204</v>
      </c>
      <c r="E19" s="332"/>
      <c r="F19" s="332"/>
      <c r="G19" s="427">
        <v>15893.32</v>
      </c>
      <c r="H19" s="427">
        <v>15685.11</v>
      </c>
      <c r="I19" s="427">
        <v>15816.12</v>
      </c>
    </row>
    <row r="20" spans="1:9" ht="47.25" x14ac:dyDescent="0.2">
      <c r="A20" s="358" t="s">
        <v>322</v>
      </c>
      <c r="B20" s="335" t="s">
        <v>4</v>
      </c>
      <c r="C20" s="335" t="s">
        <v>207</v>
      </c>
      <c r="D20" s="335" t="s">
        <v>204</v>
      </c>
      <c r="E20" s="335" t="s">
        <v>321</v>
      </c>
      <c r="F20" s="335"/>
      <c r="G20" s="428">
        <v>15893.32</v>
      </c>
      <c r="H20" s="428">
        <v>15685.11</v>
      </c>
      <c r="I20" s="428">
        <v>15816.12</v>
      </c>
    </row>
    <row r="21" spans="1:9" ht="47.25" x14ac:dyDescent="0.2">
      <c r="A21" s="358" t="s">
        <v>324</v>
      </c>
      <c r="B21" s="335" t="s">
        <v>4</v>
      </c>
      <c r="C21" s="335" t="s">
        <v>207</v>
      </c>
      <c r="D21" s="335" t="s">
        <v>204</v>
      </c>
      <c r="E21" s="335" t="s">
        <v>323</v>
      </c>
      <c r="F21" s="335"/>
      <c r="G21" s="428">
        <v>15793.32</v>
      </c>
      <c r="H21" s="428">
        <v>15585.11</v>
      </c>
      <c r="I21" s="428">
        <v>15716.12</v>
      </c>
    </row>
    <row r="22" spans="1:9" ht="47.25" x14ac:dyDescent="0.2">
      <c r="A22" s="358" t="s">
        <v>332</v>
      </c>
      <c r="B22" s="335" t="s">
        <v>4</v>
      </c>
      <c r="C22" s="335" t="s">
        <v>207</v>
      </c>
      <c r="D22" s="335" t="s">
        <v>204</v>
      </c>
      <c r="E22" s="335" t="s">
        <v>331</v>
      </c>
      <c r="F22" s="335"/>
      <c r="G22" s="428">
        <v>3157.32</v>
      </c>
      <c r="H22" s="428">
        <v>2804.11</v>
      </c>
      <c r="I22" s="428">
        <v>2804.12</v>
      </c>
    </row>
    <row r="23" spans="1:9" ht="47.25" x14ac:dyDescent="0.2">
      <c r="A23" s="358" t="s">
        <v>334</v>
      </c>
      <c r="B23" s="335" t="s">
        <v>4</v>
      </c>
      <c r="C23" s="335" t="s">
        <v>207</v>
      </c>
      <c r="D23" s="335" t="s">
        <v>204</v>
      </c>
      <c r="E23" s="335" t="s">
        <v>333</v>
      </c>
      <c r="F23" s="335"/>
      <c r="G23" s="428">
        <v>3157.32</v>
      </c>
      <c r="H23" s="428">
        <v>2804.11</v>
      </c>
      <c r="I23" s="428">
        <v>2804.12</v>
      </c>
    </row>
    <row r="24" spans="1:9" ht="47.25" x14ac:dyDescent="0.2">
      <c r="A24" s="358" t="s">
        <v>324</v>
      </c>
      <c r="B24" s="335" t="s">
        <v>4</v>
      </c>
      <c r="C24" s="335" t="s">
        <v>207</v>
      </c>
      <c r="D24" s="335" t="s">
        <v>204</v>
      </c>
      <c r="E24" s="335" t="s">
        <v>271</v>
      </c>
      <c r="F24" s="335"/>
      <c r="G24" s="428">
        <v>3083.8</v>
      </c>
      <c r="H24" s="428">
        <v>2750.59</v>
      </c>
      <c r="I24" s="428">
        <v>2750.6</v>
      </c>
    </row>
    <row r="25" spans="1:9" ht="63" x14ac:dyDescent="0.2">
      <c r="A25" s="432" t="s">
        <v>466</v>
      </c>
      <c r="B25" s="425" t="s">
        <v>4</v>
      </c>
      <c r="C25" s="425" t="s">
        <v>207</v>
      </c>
      <c r="D25" s="425" t="s">
        <v>204</v>
      </c>
      <c r="E25" s="425" t="s">
        <v>271</v>
      </c>
      <c r="F25" s="425" t="s">
        <v>467</v>
      </c>
      <c r="G25" s="429">
        <v>3033.8</v>
      </c>
      <c r="H25" s="429">
        <v>2700.59</v>
      </c>
      <c r="I25" s="429">
        <v>2700.6</v>
      </c>
    </row>
    <row r="26" spans="1:9" ht="31.5" x14ac:dyDescent="0.2">
      <c r="A26" s="432" t="s">
        <v>468</v>
      </c>
      <c r="B26" s="425" t="s">
        <v>4</v>
      </c>
      <c r="C26" s="425" t="s">
        <v>207</v>
      </c>
      <c r="D26" s="425" t="s">
        <v>204</v>
      </c>
      <c r="E26" s="425" t="s">
        <v>271</v>
      </c>
      <c r="F26" s="425" t="s">
        <v>469</v>
      </c>
      <c r="G26" s="429">
        <v>50</v>
      </c>
      <c r="H26" s="429">
        <v>50</v>
      </c>
      <c r="I26" s="429">
        <v>50</v>
      </c>
    </row>
    <row r="27" spans="1:9" ht="47.25" x14ac:dyDescent="0.2">
      <c r="A27" s="358" t="s">
        <v>335</v>
      </c>
      <c r="B27" s="335" t="s">
        <v>4</v>
      </c>
      <c r="C27" s="335" t="s">
        <v>207</v>
      </c>
      <c r="D27" s="335" t="s">
        <v>204</v>
      </c>
      <c r="E27" s="335" t="s">
        <v>272</v>
      </c>
      <c r="F27" s="335"/>
      <c r="G27" s="428">
        <v>70</v>
      </c>
      <c r="H27" s="428">
        <v>50</v>
      </c>
      <c r="I27" s="428">
        <v>50</v>
      </c>
    </row>
    <row r="28" spans="1:9" ht="63" x14ac:dyDescent="0.2">
      <c r="A28" s="432" t="s">
        <v>466</v>
      </c>
      <c r="B28" s="425" t="s">
        <v>4</v>
      </c>
      <c r="C28" s="425" t="s">
        <v>207</v>
      </c>
      <c r="D28" s="425" t="s">
        <v>204</v>
      </c>
      <c r="E28" s="425" t="s">
        <v>272</v>
      </c>
      <c r="F28" s="425" t="s">
        <v>467</v>
      </c>
      <c r="G28" s="429">
        <v>70</v>
      </c>
      <c r="H28" s="429">
        <v>50</v>
      </c>
      <c r="I28" s="429">
        <v>50</v>
      </c>
    </row>
    <row r="29" spans="1:9" ht="47.25" x14ac:dyDescent="0.2">
      <c r="A29" s="358" t="s">
        <v>336</v>
      </c>
      <c r="B29" s="335" t="s">
        <v>4</v>
      </c>
      <c r="C29" s="335" t="s">
        <v>207</v>
      </c>
      <c r="D29" s="335" t="s">
        <v>204</v>
      </c>
      <c r="E29" s="335" t="s">
        <v>273</v>
      </c>
      <c r="F29" s="335"/>
      <c r="G29" s="428">
        <v>3.52</v>
      </c>
      <c r="H29" s="428">
        <v>3.52</v>
      </c>
      <c r="I29" s="428">
        <v>3.52</v>
      </c>
    </row>
    <row r="30" spans="1:9" ht="63" x14ac:dyDescent="0.2">
      <c r="A30" s="432" t="s">
        <v>466</v>
      </c>
      <c r="B30" s="425" t="s">
        <v>4</v>
      </c>
      <c r="C30" s="425" t="s">
        <v>207</v>
      </c>
      <c r="D30" s="425" t="s">
        <v>204</v>
      </c>
      <c r="E30" s="425" t="s">
        <v>273</v>
      </c>
      <c r="F30" s="425" t="s">
        <v>467</v>
      </c>
      <c r="G30" s="429">
        <v>3.52</v>
      </c>
      <c r="H30" s="429">
        <v>3.52</v>
      </c>
      <c r="I30" s="429">
        <v>3.52</v>
      </c>
    </row>
    <row r="31" spans="1:9" ht="47.25" x14ac:dyDescent="0.2">
      <c r="A31" s="358" t="s">
        <v>326</v>
      </c>
      <c r="B31" s="335" t="s">
        <v>4</v>
      </c>
      <c r="C31" s="335" t="s">
        <v>207</v>
      </c>
      <c r="D31" s="335" t="s">
        <v>204</v>
      </c>
      <c r="E31" s="335" t="s">
        <v>325</v>
      </c>
      <c r="F31" s="335"/>
      <c r="G31" s="428">
        <v>12636</v>
      </c>
      <c r="H31" s="428">
        <v>12781</v>
      </c>
      <c r="I31" s="428">
        <v>12912</v>
      </c>
    </row>
    <row r="32" spans="1:9" ht="31.5" x14ac:dyDescent="0.2">
      <c r="A32" s="358" t="s">
        <v>338</v>
      </c>
      <c r="B32" s="335" t="s">
        <v>4</v>
      </c>
      <c r="C32" s="335" t="s">
        <v>207</v>
      </c>
      <c r="D32" s="335" t="s">
        <v>204</v>
      </c>
      <c r="E32" s="335" t="s">
        <v>337</v>
      </c>
      <c r="F32" s="335"/>
      <c r="G32" s="428">
        <v>11203</v>
      </c>
      <c r="H32" s="428">
        <v>11333</v>
      </c>
      <c r="I32" s="428">
        <v>11464</v>
      </c>
    </row>
    <row r="33" spans="1:9" ht="31.5" x14ac:dyDescent="0.2">
      <c r="A33" s="358" t="s">
        <v>338</v>
      </c>
      <c r="B33" s="335" t="s">
        <v>4</v>
      </c>
      <c r="C33" s="335" t="s">
        <v>207</v>
      </c>
      <c r="D33" s="335" t="s">
        <v>204</v>
      </c>
      <c r="E33" s="335" t="s">
        <v>274</v>
      </c>
      <c r="F33" s="335"/>
      <c r="G33" s="428">
        <v>9380</v>
      </c>
      <c r="H33" s="428">
        <v>9380</v>
      </c>
      <c r="I33" s="428">
        <v>9380</v>
      </c>
    </row>
    <row r="34" spans="1:9" ht="141.75" x14ac:dyDescent="0.2">
      <c r="A34" s="432" t="s">
        <v>464</v>
      </c>
      <c r="B34" s="425" t="s">
        <v>4</v>
      </c>
      <c r="C34" s="425" t="s">
        <v>207</v>
      </c>
      <c r="D34" s="425" t="s">
        <v>204</v>
      </c>
      <c r="E34" s="425" t="s">
        <v>274</v>
      </c>
      <c r="F34" s="425" t="s">
        <v>465</v>
      </c>
      <c r="G34" s="429">
        <v>9380</v>
      </c>
      <c r="H34" s="429">
        <v>9380</v>
      </c>
      <c r="I34" s="429">
        <v>9380</v>
      </c>
    </row>
    <row r="35" spans="1:9" ht="31.5" x14ac:dyDescent="0.2">
      <c r="A35" s="358" t="s">
        <v>339</v>
      </c>
      <c r="B35" s="335" t="s">
        <v>4</v>
      </c>
      <c r="C35" s="335" t="s">
        <v>207</v>
      </c>
      <c r="D35" s="335" t="s">
        <v>204</v>
      </c>
      <c r="E35" s="335" t="s">
        <v>275</v>
      </c>
      <c r="F35" s="335"/>
      <c r="G35" s="428">
        <v>1823</v>
      </c>
      <c r="H35" s="428">
        <v>1953</v>
      </c>
      <c r="I35" s="428">
        <v>2084</v>
      </c>
    </row>
    <row r="36" spans="1:9" ht="141.75" x14ac:dyDescent="0.2">
      <c r="A36" s="432" t="s">
        <v>464</v>
      </c>
      <c r="B36" s="425" t="s">
        <v>4</v>
      </c>
      <c r="C36" s="425" t="s">
        <v>207</v>
      </c>
      <c r="D36" s="425" t="s">
        <v>204</v>
      </c>
      <c r="E36" s="425" t="s">
        <v>275</v>
      </c>
      <c r="F36" s="425" t="s">
        <v>465</v>
      </c>
      <c r="G36" s="429">
        <v>1823</v>
      </c>
      <c r="H36" s="429">
        <v>1953</v>
      </c>
      <c r="I36" s="429">
        <v>2084</v>
      </c>
    </row>
    <row r="37" spans="1:9" ht="78.75" x14ac:dyDescent="0.2">
      <c r="A37" s="358" t="s">
        <v>328</v>
      </c>
      <c r="B37" s="335" t="s">
        <v>4</v>
      </c>
      <c r="C37" s="335" t="s">
        <v>207</v>
      </c>
      <c r="D37" s="335" t="s">
        <v>204</v>
      </c>
      <c r="E37" s="335" t="s">
        <v>327</v>
      </c>
      <c r="F37" s="335"/>
      <c r="G37" s="428">
        <v>1433</v>
      </c>
      <c r="H37" s="428">
        <v>1448</v>
      </c>
      <c r="I37" s="428">
        <v>1448</v>
      </c>
    </row>
    <row r="38" spans="1:9" ht="78.75" x14ac:dyDescent="0.2">
      <c r="A38" s="358" t="s">
        <v>328</v>
      </c>
      <c r="B38" s="335" t="s">
        <v>4</v>
      </c>
      <c r="C38" s="335" t="s">
        <v>207</v>
      </c>
      <c r="D38" s="335" t="s">
        <v>204</v>
      </c>
      <c r="E38" s="335" t="s">
        <v>276</v>
      </c>
      <c r="F38" s="335"/>
      <c r="G38" s="428">
        <v>1433</v>
      </c>
      <c r="H38" s="428">
        <v>1448</v>
      </c>
      <c r="I38" s="428">
        <v>1448</v>
      </c>
    </row>
    <row r="39" spans="1:9" ht="141.75" x14ac:dyDescent="0.2">
      <c r="A39" s="432" t="s">
        <v>464</v>
      </c>
      <c r="B39" s="425" t="s">
        <v>4</v>
      </c>
      <c r="C39" s="425" t="s">
        <v>207</v>
      </c>
      <c r="D39" s="425" t="s">
        <v>204</v>
      </c>
      <c r="E39" s="425" t="s">
        <v>276</v>
      </c>
      <c r="F39" s="425" t="s">
        <v>465</v>
      </c>
      <c r="G39" s="429">
        <v>1433</v>
      </c>
      <c r="H39" s="429">
        <v>1448</v>
      </c>
      <c r="I39" s="429">
        <v>1448</v>
      </c>
    </row>
    <row r="40" spans="1:9" ht="31.5" x14ac:dyDescent="0.2">
      <c r="A40" s="358" t="s">
        <v>341</v>
      </c>
      <c r="B40" s="335" t="s">
        <v>4</v>
      </c>
      <c r="C40" s="335" t="s">
        <v>207</v>
      </c>
      <c r="D40" s="335" t="s">
        <v>204</v>
      </c>
      <c r="E40" s="335" t="s">
        <v>340</v>
      </c>
      <c r="F40" s="335"/>
      <c r="G40" s="428">
        <v>100</v>
      </c>
      <c r="H40" s="428">
        <v>100</v>
      </c>
      <c r="I40" s="428">
        <v>100</v>
      </c>
    </row>
    <row r="41" spans="1:9" ht="15.75" x14ac:dyDescent="0.2">
      <c r="A41" s="358" t="s">
        <v>14</v>
      </c>
      <c r="B41" s="335" t="s">
        <v>4</v>
      </c>
      <c r="C41" s="335" t="s">
        <v>207</v>
      </c>
      <c r="D41" s="335" t="s">
        <v>204</v>
      </c>
      <c r="E41" s="335" t="s">
        <v>342</v>
      </c>
      <c r="F41" s="335"/>
      <c r="G41" s="428">
        <v>100</v>
      </c>
      <c r="H41" s="428">
        <v>100</v>
      </c>
      <c r="I41" s="428">
        <v>100</v>
      </c>
    </row>
    <row r="42" spans="1:9" ht="31.5" x14ac:dyDescent="0.2">
      <c r="A42" s="358" t="s">
        <v>344</v>
      </c>
      <c r="B42" s="335" t="s">
        <v>4</v>
      </c>
      <c r="C42" s="335" t="s">
        <v>207</v>
      </c>
      <c r="D42" s="335" t="s">
        <v>204</v>
      </c>
      <c r="E42" s="335" t="s">
        <v>343</v>
      </c>
      <c r="F42" s="335"/>
      <c r="G42" s="428">
        <v>100</v>
      </c>
      <c r="H42" s="428">
        <v>100</v>
      </c>
      <c r="I42" s="428">
        <v>100</v>
      </c>
    </row>
    <row r="43" spans="1:9" ht="31.5" x14ac:dyDescent="0.2">
      <c r="A43" s="358" t="s">
        <v>345</v>
      </c>
      <c r="B43" s="335" t="s">
        <v>4</v>
      </c>
      <c r="C43" s="335" t="s">
        <v>207</v>
      </c>
      <c r="D43" s="335" t="s">
        <v>204</v>
      </c>
      <c r="E43" s="335" t="s">
        <v>277</v>
      </c>
      <c r="F43" s="335"/>
      <c r="G43" s="428">
        <v>100</v>
      </c>
      <c r="H43" s="428">
        <v>100</v>
      </c>
      <c r="I43" s="428">
        <v>100</v>
      </c>
    </row>
    <row r="44" spans="1:9" ht="63" x14ac:dyDescent="0.2">
      <c r="A44" s="432" t="s">
        <v>466</v>
      </c>
      <c r="B44" s="425" t="s">
        <v>4</v>
      </c>
      <c r="C44" s="425" t="s">
        <v>207</v>
      </c>
      <c r="D44" s="425" t="s">
        <v>204</v>
      </c>
      <c r="E44" s="425" t="s">
        <v>277</v>
      </c>
      <c r="F44" s="425" t="s">
        <v>467</v>
      </c>
      <c r="G44" s="429">
        <v>100</v>
      </c>
      <c r="H44" s="429">
        <v>100</v>
      </c>
      <c r="I44" s="429">
        <v>100</v>
      </c>
    </row>
    <row r="45" spans="1:9" ht="94.5" x14ac:dyDescent="0.2">
      <c r="A45" s="431" t="s">
        <v>227</v>
      </c>
      <c r="B45" s="332" t="s">
        <v>4</v>
      </c>
      <c r="C45" s="332" t="s">
        <v>207</v>
      </c>
      <c r="D45" s="332" t="s">
        <v>226</v>
      </c>
      <c r="E45" s="332"/>
      <c r="F45" s="332"/>
      <c r="G45" s="427">
        <v>229.7</v>
      </c>
      <c r="H45" s="427">
        <v>0</v>
      </c>
      <c r="I45" s="427">
        <v>0</v>
      </c>
    </row>
    <row r="46" spans="1:9" ht="47.25" x14ac:dyDescent="0.2">
      <c r="A46" s="358" t="s">
        <v>322</v>
      </c>
      <c r="B46" s="335" t="s">
        <v>4</v>
      </c>
      <c r="C46" s="335" t="s">
        <v>207</v>
      </c>
      <c r="D46" s="335" t="s">
        <v>226</v>
      </c>
      <c r="E46" s="335" t="s">
        <v>321</v>
      </c>
      <c r="F46" s="335"/>
      <c r="G46" s="428">
        <v>229.7</v>
      </c>
      <c r="H46" s="428">
        <v>0</v>
      </c>
      <c r="I46" s="428">
        <v>0</v>
      </c>
    </row>
    <row r="47" spans="1:9" ht="31.5" x14ac:dyDescent="0.2">
      <c r="A47" s="358" t="s">
        <v>341</v>
      </c>
      <c r="B47" s="335" t="s">
        <v>4</v>
      </c>
      <c r="C47" s="335" t="s">
        <v>207</v>
      </c>
      <c r="D47" s="335" t="s">
        <v>226</v>
      </c>
      <c r="E47" s="335" t="s">
        <v>340</v>
      </c>
      <c r="F47" s="335"/>
      <c r="G47" s="428">
        <v>229.7</v>
      </c>
      <c r="H47" s="428">
        <v>0</v>
      </c>
      <c r="I47" s="428">
        <v>0</v>
      </c>
    </row>
    <row r="48" spans="1:9" ht="15.75" x14ac:dyDescent="0.2">
      <c r="A48" s="358" t="s">
        <v>14</v>
      </c>
      <c r="B48" s="335" t="s">
        <v>4</v>
      </c>
      <c r="C48" s="335" t="s">
        <v>207</v>
      </c>
      <c r="D48" s="335" t="s">
        <v>226</v>
      </c>
      <c r="E48" s="335" t="s">
        <v>342</v>
      </c>
      <c r="F48" s="335"/>
      <c r="G48" s="428">
        <v>229.7</v>
      </c>
      <c r="H48" s="428">
        <v>0</v>
      </c>
      <c r="I48" s="428">
        <v>0</v>
      </c>
    </row>
    <row r="49" spans="1:9" ht="31.5" x14ac:dyDescent="0.2">
      <c r="A49" s="358" t="s">
        <v>344</v>
      </c>
      <c r="B49" s="335" t="s">
        <v>4</v>
      </c>
      <c r="C49" s="335" t="s">
        <v>207</v>
      </c>
      <c r="D49" s="335" t="s">
        <v>226</v>
      </c>
      <c r="E49" s="335" t="s">
        <v>343</v>
      </c>
      <c r="F49" s="335"/>
      <c r="G49" s="428">
        <v>229.7</v>
      </c>
      <c r="H49" s="428">
        <v>0</v>
      </c>
      <c r="I49" s="428">
        <v>0</v>
      </c>
    </row>
    <row r="50" spans="1:9" ht="78.75" x14ac:dyDescent="0.2">
      <c r="A50" s="358" t="s">
        <v>346</v>
      </c>
      <c r="B50" s="335" t="s">
        <v>4</v>
      </c>
      <c r="C50" s="335" t="s">
        <v>207</v>
      </c>
      <c r="D50" s="335" t="s">
        <v>226</v>
      </c>
      <c r="E50" s="335" t="s">
        <v>278</v>
      </c>
      <c r="F50" s="335"/>
      <c r="G50" s="428">
        <v>133.80000000000001</v>
      </c>
      <c r="H50" s="428">
        <v>0</v>
      </c>
      <c r="I50" s="428">
        <v>0</v>
      </c>
    </row>
    <row r="51" spans="1:9" ht="15.75" x14ac:dyDescent="0.2">
      <c r="A51" s="432" t="s">
        <v>470</v>
      </c>
      <c r="B51" s="425" t="s">
        <v>4</v>
      </c>
      <c r="C51" s="425" t="s">
        <v>207</v>
      </c>
      <c r="D51" s="425" t="s">
        <v>226</v>
      </c>
      <c r="E51" s="425" t="s">
        <v>278</v>
      </c>
      <c r="F51" s="425" t="s">
        <v>471</v>
      </c>
      <c r="G51" s="429">
        <v>133.80000000000001</v>
      </c>
      <c r="H51" s="429">
        <v>0</v>
      </c>
      <c r="I51" s="429">
        <v>0</v>
      </c>
    </row>
    <row r="52" spans="1:9" ht="78.75" x14ac:dyDescent="0.2">
      <c r="A52" s="358" t="s">
        <v>347</v>
      </c>
      <c r="B52" s="335" t="s">
        <v>4</v>
      </c>
      <c r="C52" s="335" t="s">
        <v>207</v>
      </c>
      <c r="D52" s="335" t="s">
        <v>226</v>
      </c>
      <c r="E52" s="335" t="s">
        <v>279</v>
      </c>
      <c r="F52" s="335"/>
      <c r="G52" s="428">
        <v>46.1</v>
      </c>
      <c r="H52" s="428">
        <v>0</v>
      </c>
      <c r="I52" s="428">
        <v>0</v>
      </c>
    </row>
    <row r="53" spans="1:9" ht="15.75" x14ac:dyDescent="0.2">
      <c r="A53" s="432" t="s">
        <v>470</v>
      </c>
      <c r="B53" s="425" t="s">
        <v>4</v>
      </c>
      <c r="C53" s="425" t="s">
        <v>207</v>
      </c>
      <c r="D53" s="425" t="s">
        <v>226</v>
      </c>
      <c r="E53" s="425" t="s">
        <v>279</v>
      </c>
      <c r="F53" s="425" t="s">
        <v>471</v>
      </c>
      <c r="G53" s="429">
        <v>46.1</v>
      </c>
      <c r="H53" s="429">
        <v>0</v>
      </c>
      <c r="I53" s="429">
        <v>0</v>
      </c>
    </row>
    <row r="54" spans="1:9" ht="126" x14ac:dyDescent="0.2">
      <c r="A54" s="358" t="s">
        <v>348</v>
      </c>
      <c r="B54" s="335" t="s">
        <v>4</v>
      </c>
      <c r="C54" s="335" t="s">
        <v>207</v>
      </c>
      <c r="D54" s="335" t="s">
        <v>226</v>
      </c>
      <c r="E54" s="335" t="s">
        <v>280</v>
      </c>
      <c r="F54" s="335"/>
      <c r="G54" s="428">
        <v>49.8</v>
      </c>
      <c r="H54" s="428">
        <v>0</v>
      </c>
      <c r="I54" s="428">
        <v>0</v>
      </c>
    </row>
    <row r="55" spans="1:9" ht="15.75" x14ac:dyDescent="0.2">
      <c r="A55" s="432" t="s">
        <v>470</v>
      </c>
      <c r="B55" s="425" t="s">
        <v>4</v>
      </c>
      <c r="C55" s="425" t="s">
        <v>207</v>
      </c>
      <c r="D55" s="425" t="s">
        <v>226</v>
      </c>
      <c r="E55" s="425" t="s">
        <v>280</v>
      </c>
      <c r="F55" s="425" t="s">
        <v>471</v>
      </c>
      <c r="G55" s="429">
        <v>49.8</v>
      </c>
      <c r="H55" s="429">
        <v>0</v>
      </c>
      <c r="I55" s="429">
        <v>0</v>
      </c>
    </row>
    <row r="56" spans="1:9" ht="15.75" x14ac:dyDescent="0.2">
      <c r="A56" s="431" t="s">
        <v>16</v>
      </c>
      <c r="B56" s="332" t="s">
        <v>4</v>
      </c>
      <c r="C56" s="332" t="s">
        <v>207</v>
      </c>
      <c r="D56" s="332" t="s">
        <v>201</v>
      </c>
      <c r="E56" s="332"/>
      <c r="F56" s="332"/>
      <c r="G56" s="427">
        <v>50</v>
      </c>
      <c r="H56" s="427">
        <v>1000</v>
      </c>
      <c r="I56" s="427">
        <v>1000</v>
      </c>
    </row>
    <row r="57" spans="1:9" ht="47.25" x14ac:dyDescent="0.2">
      <c r="A57" s="358" t="s">
        <v>322</v>
      </c>
      <c r="B57" s="335" t="s">
        <v>4</v>
      </c>
      <c r="C57" s="335" t="s">
        <v>207</v>
      </c>
      <c r="D57" s="335" t="s">
        <v>201</v>
      </c>
      <c r="E57" s="335" t="s">
        <v>321</v>
      </c>
      <c r="F57" s="335"/>
      <c r="G57" s="428">
        <v>50</v>
      </c>
      <c r="H57" s="428">
        <v>1000</v>
      </c>
      <c r="I57" s="428">
        <v>1000</v>
      </c>
    </row>
    <row r="58" spans="1:9" ht="31.5" x14ac:dyDescent="0.2">
      <c r="A58" s="358" t="s">
        <v>341</v>
      </c>
      <c r="B58" s="335" t="s">
        <v>4</v>
      </c>
      <c r="C58" s="335" t="s">
        <v>207</v>
      </c>
      <c r="D58" s="335" t="s">
        <v>201</v>
      </c>
      <c r="E58" s="335" t="s">
        <v>340</v>
      </c>
      <c r="F58" s="335"/>
      <c r="G58" s="428">
        <v>50</v>
      </c>
      <c r="H58" s="428">
        <v>1000</v>
      </c>
      <c r="I58" s="428">
        <v>1000</v>
      </c>
    </row>
    <row r="59" spans="1:9" ht="15.75" x14ac:dyDescent="0.2">
      <c r="A59" s="358" t="s">
        <v>14</v>
      </c>
      <c r="B59" s="335" t="s">
        <v>4</v>
      </c>
      <c r="C59" s="335" t="s">
        <v>207</v>
      </c>
      <c r="D59" s="335" t="s">
        <v>201</v>
      </c>
      <c r="E59" s="335" t="s">
        <v>342</v>
      </c>
      <c r="F59" s="335"/>
      <c r="G59" s="428">
        <v>50</v>
      </c>
      <c r="H59" s="428">
        <v>1000</v>
      </c>
      <c r="I59" s="428">
        <v>1000</v>
      </c>
    </row>
    <row r="60" spans="1:9" ht="15.75" x14ac:dyDescent="0.2">
      <c r="A60" s="358" t="s">
        <v>350</v>
      </c>
      <c r="B60" s="335" t="s">
        <v>4</v>
      </c>
      <c r="C60" s="335" t="s">
        <v>207</v>
      </c>
      <c r="D60" s="335" t="s">
        <v>201</v>
      </c>
      <c r="E60" s="335" t="s">
        <v>349</v>
      </c>
      <c r="F60" s="335"/>
      <c r="G60" s="428">
        <v>50</v>
      </c>
      <c r="H60" s="428">
        <v>1000</v>
      </c>
      <c r="I60" s="428">
        <v>1000</v>
      </c>
    </row>
    <row r="61" spans="1:9" ht="31.5" x14ac:dyDescent="0.2">
      <c r="A61" s="358" t="s">
        <v>351</v>
      </c>
      <c r="B61" s="335" t="s">
        <v>4</v>
      </c>
      <c r="C61" s="335" t="s">
        <v>207</v>
      </c>
      <c r="D61" s="335" t="s">
        <v>201</v>
      </c>
      <c r="E61" s="335" t="s">
        <v>281</v>
      </c>
      <c r="F61" s="335"/>
      <c r="G61" s="428">
        <v>50</v>
      </c>
      <c r="H61" s="428">
        <v>1000</v>
      </c>
      <c r="I61" s="428">
        <v>1000</v>
      </c>
    </row>
    <row r="62" spans="1:9" ht="31.5" x14ac:dyDescent="0.2">
      <c r="A62" s="432" t="s">
        <v>472</v>
      </c>
      <c r="B62" s="425" t="s">
        <v>4</v>
      </c>
      <c r="C62" s="425" t="s">
        <v>207</v>
      </c>
      <c r="D62" s="425" t="s">
        <v>201</v>
      </c>
      <c r="E62" s="425" t="s">
        <v>281</v>
      </c>
      <c r="F62" s="425" t="s">
        <v>473</v>
      </c>
      <c r="G62" s="429">
        <v>50</v>
      </c>
      <c r="H62" s="429">
        <v>1000</v>
      </c>
      <c r="I62" s="429">
        <v>1000</v>
      </c>
    </row>
    <row r="63" spans="1:9" ht="31.5" x14ac:dyDescent="0.2">
      <c r="A63" s="431" t="s">
        <v>18</v>
      </c>
      <c r="B63" s="332" t="s">
        <v>4</v>
      </c>
      <c r="C63" s="332" t="s">
        <v>207</v>
      </c>
      <c r="D63" s="332" t="s">
        <v>225</v>
      </c>
      <c r="E63" s="332"/>
      <c r="F63" s="332"/>
      <c r="G63" s="427">
        <v>400</v>
      </c>
      <c r="H63" s="427">
        <v>400</v>
      </c>
      <c r="I63" s="427">
        <v>400</v>
      </c>
    </row>
    <row r="64" spans="1:9" ht="47.25" x14ac:dyDescent="0.2">
      <c r="A64" s="358" t="s">
        <v>322</v>
      </c>
      <c r="B64" s="335" t="s">
        <v>4</v>
      </c>
      <c r="C64" s="335" t="s">
        <v>207</v>
      </c>
      <c r="D64" s="335" t="s">
        <v>225</v>
      </c>
      <c r="E64" s="335" t="s">
        <v>321</v>
      </c>
      <c r="F64" s="335"/>
      <c r="G64" s="428">
        <v>400</v>
      </c>
      <c r="H64" s="428">
        <v>400</v>
      </c>
      <c r="I64" s="428">
        <v>400</v>
      </c>
    </row>
    <row r="65" spans="1:9" ht="31.5" x14ac:dyDescent="0.2">
      <c r="A65" s="358" t="s">
        <v>341</v>
      </c>
      <c r="B65" s="335" t="s">
        <v>4</v>
      </c>
      <c r="C65" s="335" t="s">
        <v>207</v>
      </c>
      <c r="D65" s="335" t="s">
        <v>225</v>
      </c>
      <c r="E65" s="335" t="s">
        <v>340</v>
      </c>
      <c r="F65" s="335"/>
      <c r="G65" s="428">
        <v>400</v>
      </c>
      <c r="H65" s="428">
        <v>400</v>
      </c>
      <c r="I65" s="428">
        <v>400</v>
      </c>
    </row>
    <row r="66" spans="1:9" ht="15.75" x14ac:dyDescent="0.2">
      <c r="A66" s="358" t="s">
        <v>14</v>
      </c>
      <c r="B66" s="335" t="s">
        <v>4</v>
      </c>
      <c r="C66" s="335" t="s">
        <v>207</v>
      </c>
      <c r="D66" s="335" t="s">
        <v>225</v>
      </c>
      <c r="E66" s="335" t="s">
        <v>342</v>
      </c>
      <c r="F66" s="335"/>
      <c r="G66" s="428">
        <v>400</v>
      </c>
      <c r="H66" s="428">
        <v>400</v>
      </c>
      <c r="I66" s="428">
        <v>400</v>
      </c>
    </row>
    <row r="67" spans="1:9" ht="15.75" x14ac:dyDescent="0.2">
      <c r="A67" s="358" t="s">
        <v>350</v>
      </c>
      <c r="B67" s="335" t="s">
        <v>4</v>
      </c>
      <c r="C67" s="335" t="s">
        <v>207</v>
      </c>
      <c r="D67" s="335" t="s">
        <v>225</v>
      </c>
      <c r="E67" s="335" t="s">
        <v>349</v>
      </c>
      <c r="F67" s="335"/>
      <c r="G67" s="428">
        <v>400</v>
      </c>
      <c r="H67" s="428">
        <v>400</v>
      </c>
      <c r="I67" s="428">
        <v>400</v>
      </c>
    </row>
    <row r="68" spans="1:9" ht="94.5" x14ac:dyDescent="0.2">
      <c r="A68" s="358" t="s">
        <v>352</v>
      </c>
      <c r="B68" s="335" t="s">
        <v>4</v>
      </c>
      <c r="C68" s="335" t="s">
        <v>207</v>
      </c>
      <c r="D68" s="335" t="s">
        <v>225</v>
      </c>
      <c r="E68" s="335" t="s">
        <v>282</v>
      </c>
      <c r="F68" s="335"/>
      <c r="G68" s="428">
        <v>400</v>
      </c>
      <c r="H68" s="428">
        <v>400</v>
      </c>
      <c r="I68" s="428">
        <v>400</v>
      </c>
    </row>
    <row r="69" spans="1:9" ht="63" x14ac:dyDescent="0.2">
      <c r="A69" s="432" t="s">
        <v>466</v>
      </c>
      <c r="B69" s="425" t="s">
        <v>4</v>
      </c>
      <c r="C69" s="425" t="s">
        <v>207</v>
      </c>
      <c r="D69" s="425" t="s">
        <v>225</v>
      </c>
      <c r="E69" s="425" t="s">
        <v>282</v>
      </c>
      <c r="F69" s="425" t="s">
        <v>467</v>
      </c>
      <c r="G69" s="429">
        <v>400</v>
      </c>
      <c r="H69" s="429">
        <v>400</v>
      </c>
      <c r="I69" s="429">
        <v>400</v>
      </c>
    </row>
    <row r="70" spans="1:9" ht="31.5" x14ac:dyDescent="0.2">
      <c r="A70" s="431" t="s">
        <v>37</v>
      </c>
      <c r="B70" s="332" t="s">
        <v>4</v>
      </c>
      <c r="C70" s="332" t="s">
        <v>200</v>
      </c>
      <c r="D70" s="332" t="s">
        <v>203</v>
      </c>
      <c r="E70" s="332"/>
      <c r="F70" s="332"/>
      <c r="G70" s="427">
        <v>289.60000000000002</v>
      </c>
      <c r="H70" s="427">
        <v>299.60000000000002</v>
      </c>
      <c r="I70" s="427">
        <v>309.89999999999998</v>
      </c>
    </row>
    <row r="71" spans="1:9" ht="31.5" x14ac:dyDescent="0.2">
      <c r="A71" s="431" t="s">
        <v>117</v>
      </c>
      <c r="B71" s="332" t="s">
        <v>4</v>
      </c>
      <c r="C71" s="332" t="s">
        <v>200</v>
      </c>
      <c r="D71" s="332" t="s">
        <v>215</v>
      </c>
      <c r="E71" s="332"/>
      <c r="F71" s="332"/>
      <c r="G71" s="427">
        <v>289.60000000000002</v>
      </c>
      <c r="H71" s="427">
        <v>299.60000000000002</v>
      </c>
      <c r="I71" s="427">
        <v>309.89999999999998</v>
      </c>
    </row>
    <row r="72" spans="1:9" ht="47.25" x14ac:dyDescent="0.2">
      <c r="A72" s="358" t="s">
        <v>322</v>
      </c>
      <c r="B72" s="335" t="s">
        <v>4</v>
      </c>
      <c r="C72" s="335" t="s">
        <v>200</v>
      </c>
      <c r="D72" s="335" t="s">
        <v>215</v>
      </c>
      <c r="E72" s="335" t="s">
        <v>321</v>
      </c>
      <c r="F72" s="335"/>
      <c r="G72" s="428">
        <v>289.60000000000002</v>
      </c>
      <c r="H72" s="428">
        <v>299.60000000000002</v>
      </c>
      <c r="I72" s="428">
        <v>309.89999999999998</v>
      </c>
    </row>
    <row r="73" spans="1:9" ht="31.5" x14ac:dyDescent="0.2">
      <c r="A73" s="358" t="s">
        <v>341</v>
      </c>
      <c r="B73" s="335" t="s">
        <v>4</v>
      </c>
      <c r="C73" s="335" t="s">
        <v>200</v>
      </c>
      <c r="D73" s="335" t="s">
        <v>215</v>
      </c>
      <c r="E73" s="335" t="s">
        <v>340</v>
      </c>
      <c r="F73" s="335"/>
      <c r="G73" s="428">
        <v>289.60000000000002</v>
      </c>
      <c r="H73" s="428">
        <v>299.60000000000002</v>
      </c>
      <c r="I73" s="428">
        <v>309.89999999999998</v>
      </c>
    </row>
    <row r="74" spans="1:9" ht="15.75" x14ac:dyDescent="0.2">
      <c r="A74" s="358" t="s">
        <v>14</v>
      </c>
      <c r="B74" s="335" t="s">
        <v>4</v>
      </c>
      <c r="C74" s="335" t="s">
        <v>200</v>
      </c>
      <c r="D74" s="335" t="s">
        <v>215</v>
      </c>
      <c r="E74" s="335" t="s">
        <v>342</v>
      </c>
      <c r="F74" s="335"/>
      <c r="G74" s="428">
        <v>289.60000000000002</v>
      </c>
      <c r="H74" s="428">
        <v>299.60000000000002</v>
      </c>
      <c r="I74" s="428">
        <v>309.89999999999998</v>
      </c>
    </row>
    <row r="75" spans="1:9" ht="15.75" x14ac:dyDescent="0.2">
      <c r="A75" s="358" t="s">
        <v>350</v>
      </c>
      <c r="B75" s="335" t="s">
        <v>4</v>
      </c>
      <c r="C75" s="335" t="s">
        <v>200</v>
      </c>
      <c r="D75" s="335" t="s">
        <v>215</v>
      </c>
      <c r="E75" s="335" t="s">
        <v>349</v>
      </c>
      <c r="F75" s="335"/>
      <c r="G75" s="428">
        <v>289.60000000000002</v>
      </c>
      <c r="H75" s="428">
        <v>299.60000000000002</v>
      </c>
      <c r="I75" s="428">
        <v>309.89999999999998</v>
      </c>
    </row>
    <row r="76" spans="1:9" ht="63" x14ac:dyDescent="0.2">
      <c r="A76" s="358" t="s">
        <v>353</v>
      </c>
      <c r="B76" s="335" t="s">
        <v>4</v>
      </c>
      <c r="C76" s="335" t="s">
        <v>200</v>
      </c>
      <c r="D76" s="335" t="s">
        <v>215</v>
      </c>
      <c r="E76" s="335" t="s">
        <v>283</v>
      </c>
      <c r="F76" s="335"/>
      <c r="G76" s="428">
        <v>289.60000000000002</v>
      </c>
      <c r="H76" s="428">
        <v>299.60000000000002</v>
      </c>
      <c r="I76" s="428">
        <v>309.89999999999998</v>
      </c>
    </row>
    <row r="77" spans="1:9" ht="141.75" x14ac:dyDescent="0.2">
      <c r="A77" s="432" t="s">
        <v>464</v>
      </c>
      <c r="B77" s="425" t="s">
        <v>4</v>
      </c>
      <c r="C77" s="425" t="s">
        <v>200</v>
      </c>
      <c r="D77" s="425" t="s">
        <v>215</v>
      </c>
      <c r="E77" s="425" t="s">
        <v>283</v>
      </c>
      <c r="F77" s="425" t="s">
        <v>465</v>
      </c>
      <c r="G77" s="429">
        <v>289.60000000000002</v>
      </c>
      <c r="H77" s="429">
        <v>299.60000000000002</v>
      </c>
      <c r="I77" s="429">
        <v>309.89999999999998</v>
      </c>
    </row>
    <row r="78" spans="1:9" ht="63" x14ac:dyDescent="0.2">
      <c r="A78" s="431" t="s">
        <v>118</v>
      </c>
      <c r="B78" s="332" t="s">
        <v>4</v>
      </c>
      <c r="C78" s="332" t="s">
        <v>215</v>
      </c>
      <c r="D78" s="332" t="s">
        <v>203</v>
      </c>
      <c r="E78" s="332"/>
      <c r="F78" s="332"/>
      <c r="G78" s="427">
        <v>200</v>
      </c>
      <c r="H78" s="427">
        <v>200</v>
      </c>
      <c r="I78" s="427">
        <v>200</v>
      </c>
    </row>
    <row r="79" spans="1:9" ht="63" x14ac:dyDescent="0.2">
      <c r="A79" s="431" t="s">
        <v>222</v>
      </c>
      <c r="B79" s="332" t="s">
        <v>4</v>
      </c>
      <c r="C79" s="332" t="s">
        <v>215</v>
      </c>
      <c r="D79" s="332" t="s">
        <v>221</v>
      </c>
      <c r="E79" s="332"/>
      <c r="F79" s="332"/>
      <c r="G79" s="427">
        <v>200</v>
      </c>
      <c r="H79" s="427">
        <v>200</v>
      </c>
      <c r="I79" s="427">
        <v>200</v>
      </c>
    </row>
    <row r="80" spans="1:9" ht="31.5" x14ac:dyDescent="0.2">
      <c r="A80" s="358" t="s">
        <v>355</v>
      </c>
      <c r="B80" s="335" t="s">
        <v>4</v>
      </c>
      <c r="C80" s="335" t="s">
        <v>215</v>
      </c>
      <c r="D80" s="335" t="s">
        <v>221</v>
      </c>
      <c r="E80" s="335" t="s">
        <v>354</v>
      </c>
      <c r="F80" s="335"/>
      <c r="G80" s="428">
        <v>200</v>
      </c>
      <c r="H80" s="428">
        <v>200</v>
      </c>
      <c r="I80" s="428">
        <v>200</v>
      </c>
    </row>
    <row r="81" spans="1:9" ht="126" x14ac:dyDescent="0.2">
      <c r="A81" s="358" t="s">
        <v>357</v>
      </c>
      <c r="B81" s="335" t="s">
        <v>4</v>
      </c>
      <c r="C81" s="335" t="s">
        <v>215</v>
      </c>
      <c r="D81" s="335" t="s">
        <v>221</v>
      </c>
      <c r="E81" s="335" t="s">
        <v>356</v>
      </c>
      <c r="F81" s="335"/>
      <c r="G81" s="428">
        <v>200</v>
      </c>
      <c r="H81" s="428">
        <v>200</v>
      </c>
      <c r="I81" s="428">
        <v>200</v>
      </c>
    </row>
    <row r="82" spans="1:9" ht="31.5" x14ac:dyDescent="0.2">
      <c r="A82" s="358" t="s">
        <v>359</v>
      </c>
      <c r="B82" s="335" t="s">
        <v>4</v>
      </c>
      <c r="C82" s="335" t="s">
        <v>215</v>
      </c>
      <c r="D82" s="335" t="s">
        <v>221</v>
      </c>
      <c r="E82" s="335" t="s">
        <v>358</v>
      </c>
      <c r="F82" s="335"/>
      <c r="G82" s="428">
        <v>200</v>
      </c>
      <c r="H82" s="428">
        <v>200</v>
      </c>
      <c r="I82" s="428">
        <v>200</v>
      </c>
    </row>
    <row r="83" spans="1:9" ht="47.25" x14ac:dyDescent="0.2">
      <c r="A83" s="358" t="s">
        <v>361</v>
      </c>
      <c r="B83" s="335" t="s">
        <v>4</v>
      </c>
      <c r="C83" s="335" t="s">
        <v>215</v>
      </c>
      <c r="D83" s="335" t="s">
        <v>221</v>
      </c>
      <c r="E83" s="335" t="s">
        <v>360</v>
      </c>
      <c r="F83" s="335"/>
      <c r="G83" s="428">
        <v>200</v>
      </c>
      <c r="H83" s="428">
        <v>200</v>
      </c>
      <c r="I83" s="428">
        <v>200</v>
      </c>
    </row>
    <row r="84" spans="1:9" ht="31.5" x14ac:dyDescent="0.2">
      <c r="A84" s="358" t="s">
        <v>363</v>
      </c>
      <c r="B84" s="335" t="s">
        <v>4</v>
      </c>
      <c r="C84" s="335" t="s">
        <v>215</v>
      </c>
      <c r="D84" s="335" t="s">
        <v>221</v>
      </c>
      <c r="E84" s="335" t="s">
        <v>362</v>
      </c>
      <c r="F84" s="335"/>
      <c r="G84" s="428">
        <v>200</v>
      </c>
      <c r="H84" s="428">
        <v>200</v>
      </c>
      <c r="I84" s="428">
        <v>200</v>
      </c>
    </row>
    <row r="85" spans="1:9" ht="63" x14ac:dyDescent="0.2">
      <c r="A85" s="432" t="s">
        <v>466</v>
      </c>
      <c r="B85" s="425" t="s">
        <v>4</v>
      </c>
      <c r="C85" s="425" t="s">
        <v>215</v>
      </c>
      <c r="D85" s="425" t="s">
        <v>221</v>
      </c>
      <c r="E85" s="425" t="s">
        <v>362</v>
      </c>
      <c r="F85" s="425" t="s">
        <v>467</v>
      </c>
      <c r="G85" s="429">
        <v>200</v>
      </c>
      <c r="H85" s="429">
        <v>200</v>
      </c>
      <c r="I85" s="429">
        <v>200</v>
      </c>
    </row>
    <row r="86" spans="1:9" ht="31.5" x14ac:dyDescent="0.2">
      <c r="A86" s="431" t="s">
        <v>120</v>
      </c>
      <c r="B86" s="332" t="s">
        <v>4</v>
      </c>
      <c r="C86" s="332" t="s">
        <v>204</v>
      </c>
      <c r="D86" s="332" t="s">
        <v>203</v>
      </c>
      <c r="E86" s="332"/>
      <c r="F86" s="332"/>
      <c r="G86" s="427">
        <v>14428.13</v>
      </c>
      <c r="H86" s="427">
        <v>7506.21</v>
      </c>
      <c r="I86" s="427">
        <v>7833.46</v>
      </c>
    </row>
    <row r="87" spans="1:9" ht="31.5" x14ac:dyDescent="0.2">
      <c r="A87" s="431" t="s">
        <v>122</v>
      </c>
      <c r="B87" s="332" t="s">
        <v>4</v>
      </c>
      <c r="C87" s="332" t="s">
        <v>204</v>
      </c>
      <c r="D87" s="332" t="s">
        <v>220</v>
      </c>
      <c r="E87" s="332"/>
      <c r="F87" s="332"/>
      <c r="G87" s="427">
        <v>13623.13</v>
      </c>
      <c r="H87" s="427">
        <v>7201.21</v>
      </c>
      <c r="I87" s="427">
        <v>7528.46</v>
      </c>
    </row>
    <row r="88" spans="1:9" ht="31.5" x14ac:dyDescent="0.2">
      <c r="A88" s="358" t="s">
        <v>355</v>
      </c>
      <c r="B88" s="335" t="s">
        <v>4</v>
      </c>
      <c r="C88" s="335" t="s">
        <v>204</v>
      </c>
      <c r="D88" s="335" t="s">
        <v>220</v>
      </c>
      <c r="E88" s="335" t="s">
        <v>354</v>
      </c>
      <c r="F88" s="335"/>
      <c r="G88" s="428">
        <v>13623.13</v>
      </c>
      <c r="H88" s="428">
        <v>7201.21</v>
      </c>
      <c r="I88" s="428">
        <v>7528.46</v>
      </c>
    </row>
    <row r="89" spans="1:9" ht="126" x14ac:dyDescent="0.2">
      <c r="A89" s="358" t="s">
        <v>357</v>
      </c>
      <c r="B89" s="335" t="s">
        <v>4</v>
      </c>
      <c r="C89" s="335" t="s">
        <v>204</v>
      </c>
      <c r="D89" s="335" t="s">
        <v>220</v>
      </c>
      <c r="E89" s="335" t="s">
        <v>356</v>
      </c>
      <c r="F89" s="335"/>
      <c r="G89" s="428">
        <v>13623.13</v>
      </c>
      <c r="H89" s="428">
        <v>7201.21</v>
      </c>
      <c r="I89" s="428">
        <v>7528.46</v>
      </c>
    </row>
    <row r="90" spans="1:9" ht="31.5" x14ac:dyDescent="0.2">
      <c r="A90" s="358" t="s">
        <v>359</v>
      </c>
      <c r="B90" s="335" t="s">
        <v>4</v>
      </c>
      <c r="C90" s="335" t="s">
        <v>204</v>
      </c>
      <c r="D90" s="335" t="s">
        <v>220</v>
      </c>
      <c r="E90" s="335" t="s">
        <v>358</v>
      </c>
      <c r="F90" s="335"/>
      <c r="G90" s="428">
        <v>10425.940550000001</v>
      </c>
      <c r="H90" s="428">
        <v>7201.21</v>
      </c>
      <c r="I90" s="428">
        <v>7528.46</v>
      </c>
    </row>
    <row r="91" spans="1:9" ht="94.5" x14ac:dyDescent="0.2">
      <c r="A91" s="358" t="s">
        <v>365</v>
      </c>
      <c r="B91" s="335" t="s">
        <v>4</v>
      </c>
      <c r="C91" s="335" t="s">
        <v>204</v>
      </c>
      <c r="D91" s="335" t="s">
        <v>220</v>
      </c>
      <c r="E91" s="335" t="s">
        <v>364</v>
      </c>
      <c r="F91" s="335"/>
      <c r="G91" s="428">
        <v>10415.940550000001</v>
      </c>
      <c r="H91" s="428">
        <v>7191.21</v>
      </c>
      <c r="I91" s="428">
        <v>7518.46</v>
      </c>
    </row>
    <row r="92" spans="1:9" ht="31.5" x14ac:dyDescent="0.2">
      <c r="A92" s="358" t="s">
        <v>366</v>
      </c>
      <c r="B92" s="335" t="s">
        <v>4</v>
      </c>
      <c r="C92" s="335" t="s">
        <v>204</v>
      </c>
      <c r="D92" s="335" t="s">
        <v>220</v>
      </c>
      <c r="E92" s="335" t="s">
        <v>284</v>
      </c>
      <c r="F92" s="335"/>
      <c r="G92" s="428">
        <v>2174.2661600000001</v>
      </c>
      <c r="H92" s="428">
        <v>2091.21</v>
      </c>
      <c r="I92" s="428">
        <v>2418.46</v>
      </c>
    </row>
    <row r="93" spans="1:9" ht="63" x14ac:dyDescent="0.2">
      <c r="A93" s="432" t="s">
        <v>466</v>
      </c>
      <c r="B93" s="425" t="s">
        <v>4</v>
      </c>
      <c r="C93" s="425" t="s">
        <v>204</v>
      </c>
      <c r="D93" s="425" t="s">
        <v>220</v>
      </c>
      <c r="E93" s="425" t="s">
        <v>284</v>
      </c>
      <c r="F93" s="425" t="s">
        <v>467</v>
      </c>
      <c r="G93" s="429">
        <v>2174.2661600000001</v>
      </c>
      <c r="H93" s="429">
        <v>2091.21</v>
      </c>
      <c r="I93" s="429">
        <v>2418.46</v>
      </c>
    </row>
    <row r="94" spans="1:9" ht="47.25" x14ac:dyDescent="0.2">
      <c r="A94" s="358" t="s">
        <v>367</v>
      </c>
      <c r="B94" s="335" t="s">
        <v>4</v>
      </c>
      <c r="C94" s="335" t="s">
        <v>204</v>
      </c>
      <c r="D94" s="335" t="s">
        <v>220</v>
      </c>
      <c r="E94" s="335" t="s">
        <v>285</v>
      </c>
      <c r="F94" s="335"/>
      <c r="G94" s="428">
        <v>7245.7549500000005</v>
      </c>
      <c r="H94" s="428">
        <v>5000</v>
      </c>
      <c r="I94" s="428">
        <v>5000</v>
      </c>
    </row>
    <row r="95" spans="1:9" ht="63" x14ac:dyDescent="0.2">
      <c r="A95" s="432" t="s">
        <v>466</v>
      </c>
      <c r="B95" s="425" t="s">
        <v>4</v>
      </c>
      <c r="C95" s="425" t="s">
        <v>204</v>
      </c>
      <c r="D95" s="425" t="s">
        <v>220</v>
      </c>
      <c r="E95" s="425" t="s">
        <v>285</v>
      </c>
      <c r="F95" s="425" t="s">
        <v>467</v>
      </c>
      <c r="G95" s="429">
        <v>7245.7549500000005</v>
      </c>
      <c r="H95" s="429">
        <v>5000</v>
      </c>
      <c r="I95" s="429">
        <v>5000</v>
      </c>
    </row>
    <row r="96" spans="1:9" ht="189" x14ac:dyDescent="0.2">
      <c r="A96" s="433" t="s">
        <v>368</v>
      </c>
      <c r="B96" s="335" t="s">
        <v>4</v>
      </c>
      <c r="C96" s="335" t="s">
        <v>204</v>
      </c>
      <c r="D96" s="335" t="s">
        <v>220</v>
      </c>
      <c r="E96" s="335" t="s">
        <v>287</v>
      </c>
      <c r="F96" s="335"/>
      <c r="G96" s="428">
        <v>995.9194399999999</v>
      </c>
      <c r="H96" s="428">
        <v>100</v>
      </c>
      <c r="I96" s="428">
        <v>100</v>
      </c>
    </row>
    <row r="97" spans="1:9" ht="63" x14ac:dyDescent="0.2">
      <c r="A97" s="432" t="s">
        <v>466</v>
      </c>
      <c r="B97" s="425" t="s">
        <v>4</v>
      </c>
      <c r="C97" s="425" t="s">
        <v>204</v>
      </c>
      <c r="D97" s="425" t="s">
        <v>220</v>
      </c>
      <c r="E97" s="425" t="s">
        <v>287</v>
      </c>
      <c r="F97" s="425" t="s">
        <v>467</v>
      </c>
      <c r="G97" s="429">
        <v>995.9194399999999</v>
      </c>
      <c r="H97" s="429">
        <v>100</v>
      </c>
      <c r="I97" s="429">
        <v>100</v>
      </c>
    </row>
    <row r="98" spans="1:9" ht="94.5" x14ac:dyDescent="0.2">
      <c r="A98" s="358" t="s">
        <v>370</v>
      </c>
      <c r="B98" s="335" t="s">
        <v>4</v>
      </c>
      <c r="C98" s="335" t="s">
        <v>204</v>
      </c>
      <c r="D98" s="335" t="s">
        <v>220</v>
      </c>
      <c r="E98" s="335" t="s">
        <v>369</v>
      </c>
      <c r="F98" s="335"/>
      <c r="G98" s="428">
        <v>10</v>
      </c>
      <c r="H98" s="428">
        <v>10</v>
      </c>
      <c r="I98" s="428">
        <v>10</v>
      </c>
    </row>
    <row r="99" spans="1:9" ht="63" x14ac:dyDescent="0.2">
      <c r="A99" s="358" t="s">
        <v>371</v>
      </c>
      <c r="B99" s="335" t="s">
        <v>4</v>
      </c>
      <c r="C99" s="335" t="s">
        <v>204</v>
      </c>
      <c r="D99" s="335" t="s">
        <v>220</v>
      </c>
      <c r="E99" s="335" t="s">
        <v>288</v>
      </c>
      <c r="F99" s="335"/>
      <c r="G99" s="428">
        <v>10</v>
      </c>
      <c r="H99" s="428">
        <v>10</v>
      </c>
      <c r="I99" s="428">
        <v>10</v>
      </c>
    </row>
    <row r="100" spans="1:9" ht="63" x14ac:dyDescent="0.2">
      <c r="A100" s="432" t="s">
        <v>466</v>
      </c>
      <c r="B100" s="425" t="s">
        <v>4</v>
      </c>
      <c r="C100" s="425" t="s">
        <v>204</v>
      </c>
      <c r="D100" s="425" t="s">
        <v>220</v>
      </c>
      <c r="E100" s="425" t="s">
        <v>288</v>
      </c>
      <c r="F100" s="425" t="s">
        <v>467</v>
      </c>
      <c r="G100" s="429">
        <v>10</v>
      </c>
      <c r="H100" s="429">
        <v>10</v>
      </c>
      <c r="I100" s="429">
        <v>10</v>
      </c>
    </row>
    <row r="101" spans="1:9" ht="31.5" x14ac:dyDescent="0.2">
      <c r="A101" s="358" t="s">
        <v>373</v>
      </c>
      <c r="B101" s="335" t="s">
        <v>4</v>
      </c>
      <c r="C101" s="335" t="s">
        <v>204</v>
      </c>
      <c r="D101" s="335" t="s">
        <v>220</v>
      </c>
      <c r="E101" s="335" t="s">
        <v>372</v>
      </c>
      <c r="F101" s="335"/>
      <c r="G101" s="428">
        <v>3197.1951600000002</v>
      </c>
      <c r="H101" s="428">
        <v>0</v>
      </c>
      <c r="I101" s="428">
        <v>0</v>
      </c>
    </row>
    <row r="102" spans="1:9" ht="47.25" x14ac:dyDescent="0.2">
      <c r="A102" s="358" t="s">
        <v>375</v>
      </c>
      <c r="B102" s="335" t="s">
        <v>4</v>
      </c>
      <c r="C102" s="335" t="s">
        <v>204</v>
      </c>
      <c r="D102" s="335" t="s">
        <v>220</v>
      </c>
      <c r="E102" s="335" t="s">
        <v>374</v>
      </c>
      <c r="F102" s="335"/>
      <c r="G102" s="428">
        <v>3197.1951600000002</v>
      </c>
      <c r="H102" s="428">
        <v>0</v>
      </c>
      <c r="I102" s="428">
        <v>0</v>
      </c>
    </row>
    <row r="103" spans="1:9" ht="78.75" x14ac:dyDescent="0.2">
      <c r="A103" s="358" t="s">
        <v>376</v>
      </c>
      <c r="B103" s="335" t="s">
        <v>4</v>
      </c>
      <c r="C103" s="335" t="s">
        <v>204</v>
      </c>
      <c r="D103" s="335" t="s">
        <v>220</v>
      </c>
      <c r="E103" s="335" t="s">
        <v>286</v>
      </c>
      <c r="F103" s="335"/>
      <c r="G103" s="428">
        <v>3197.1951600000002</v>
      </c>
      <c r="H103" s="428">
        <v>0</v>
      </c>
      <c r="I103" s="428">
        <v>0</v>
      </c>
    </row>
    <row r="104" spans="1:9" ht="63" x14ac:dyDescent="0.2">
      <c r="A104" s="432" t="s">
        <v>466</v>
      </c>
      <c r="B104" s="425" t="s">
        <v>4</v>
      </c>
      <c r="C104" s="425" t="s">
        <v>204</v>
      </c>
      <c r="D104" s="425" t="s">
        <v>220</v>
      </c>
      <c r="E104" s="425" t="s">
        <v>286</v>
      </c>
      <c r="F104" s="425" t="s">
        <v>467</v>
      </c>
      <c r="G104" s="429">
        <v>3197.1951600000002</v>
      </c>
      <c r="H104" s="429">
        <v>0</v>
      </c>
      <c r="I104" s="429">
        <v>0</v>
      </c>
    </row>
    <row r="105" spans="1:9" ht="31.5" x14ac:dyDescent="0.2">
      <c r="A105" s="431" t="s">
        <v>123</v>
      </c>
      <c r="B105" s="332" t="s">
        <v>4</v>
      </c>
      <c r="C105" s="332" t="s">
        <v>204</v>
      </c>
      <c r="D105" s="332" t="s">
        <v>219</v>
      </c>
      <c r="E105" s="332"/>
      <c r="F105" s="332"/>
      <c r="G105" s="427">
        <v>805</v>
      </c>
      <c r="H105" s="427">
        <v>305</v>
      </c>
      <c r="I105" s="427">
        <v>305</v>
      </c>
    </row>
    <row r="106" spans="1:9" ht="31.5" x14ac:dyDescent="0.2">
      <c r="A106" s="358" t="s">
        <v>355</v>
      </c>
      <c r="B106" s="335" t="s">
        <v>4</v>
      </c>
      <c r="C106" s="335" t="s">
        <v>204</v>
      </c>
      <c r="D106" s="335" t="s">
        <v>219</v>
      </c>
      <c r="E106" s="335" t="s">
        <v>354</v>
      </c>
      <c r="F106" s="335"/>
      <c r="G106" s="428">
        <v>805</v>
      </c>
      <c r="H106" s="428">
        <v>305</v>
      </c>
      <c r="I106" s="428">
        <v>305</v>
      </c>
    </row>
    <row r="107" spans="1:9" ht="126" x14ac:dyDescent="0.2">
      <c r="A107" s="358" t="s">
        <v>357</v>
      </c>
      <c r="B107" s="335" t="s">
        <v>4</v>
      </c>
      <c r="C107" s="335" t="s">
        <v>204</v>
      </c>
      <c r="D107" s="335" t="s">
        <v>219</v>
      </c>
      <c r="E107" s="335" t="s">
        <v>356</v>
      </c>
      <c r="F107" s="335"/>
      <c r="G107" s="428">
        <v>805</v>
      </c>
      <c r="H107" s="428">
        <v>305</v>
      </c>
      <c r="I107" s="428">
        <v>305</v>
      </c>
    </row>
    <row r="108" spans="1:9" ht="31.5" x14ac:dyDescent="0.2">
      <c r="A108" s="358" t="s">
        <v>359</v>
      </c>
      <c r="B108" s="335" t="s">
        <v>4</v>
      </c>
      <c r="C108" s="335" t="s">
        <v>204</v>
      </c>
      <c r="D108" s="335" t="s">
        <v>219</v>
      </c>
      <c r="E108" s="335" t="s">
        <v>358</v>
      </c>
      <c r="F108" s="335"/>
      <c r="G108" s="428">
        <v>805</v>
      </c>
      <c r="H108" s="428">
        <v>305</v>
      </c>
      <c r="I108" s="428">
        <v>305</v>
      </c>
    </row>
    <row r="109" spans="1:9" ht="63" x14ac:dyDescent="0.2">
      <c r="A109" s="358" t="s">
        <v>378</v>
      </c>
      <c r="B109" s="335" t="s">
        <v>4</v>
      </c>
      <c r="C109" s="335" t="s">
        <v>204</v>
      </c>
      <c r="D109" s="335" t="s">
        <v>219</v>
      </c>
      <c r="E109" s="335" t="s">
        <v>377</v>
      </c>
      <c r="F109" s="335"/>
      <c r="G109" s="428">
        <v>805</v>
      </c>
      <c r="H109" s="428">
        <v>305</v>
      </c>
      <c r="I109" s="428">
        <v>305</v>
      </c>
    </row>
    <row r="110" spans="1:9" ht="47.25" x14ac:dyDescent="0.2">
      <c r="A110" s="358" t="s">
        <v>379</v>
      </c>
      <c r="B110" s="335" t="s">
        <v>4</v>
      </c>
      <c r="C110" s="335" t="s">
        <v>204</v>
      </c>
      <c r="D110" s="335" t="s">
        <v>219</v>
      </c>
      <c r="E110" s="335" t="s">
        <v>289</v>
      </c>
      <c r="F110" s="335"/>
      <c r="G110" s="428">
        <v>5</v>
      </c>
      <c r="H110" s="428">
        <v>5</v>
      </c>
      <c r="I110" s="428">
        <v>5</v>
      </c>
    </row>
    <row r="111" spans="1:9" ht="63" x14ac:dyDescent="0.2">
      <c r="A111" s="432" t="s">
        <v>466</v>
      </c>
      <c r="B111" s="425" t="s">
        <v>4</v>
      </c>
      <c r="C111" s="425" t="s">
        <v>204</v>
      </c>
      <c r="D111" s="425" t="s">
        <v>219</v>
      </c>
      <c r="E111" s="425" t="s">
        <v>289</v>
      </c>
      <c r="F111" s="425" t="s">
        <v>467</v>
      </c>
      <c r="G111" s="429">
        <v>5</v>
      </c>
      <c r="H111" s="429">
        <v>5</v>
      </c>
      <c r="I111" s="429">
        <v>5</v>
      </c>
    </row>
    <row r="112" spans="1:9" ht="31.5" x14ac:dyDescent="0.2">
      <c r="A112" s="358" t="s">
        <v>380</v>
      </c>
      <c r="B112" s="335" t="s">
        <v>4</v>
      </c>
      <c r="C112" s="335" t="s">
        <v>204</v>
      </c>
      <c r="D112" s="335" t="s">
        <v>219</v>
      </c>
      <c r="E112" s="335" t="s">
        <v>290</v>
      </c>
      <c r="F112" s="335"/>
      <c r="G112" s="428">
        <v>800</v>
      </c>
      <c r="H112" s="428">
        <v>300</v>
      </c>
      <c r="I112" s="428">
        <v>300</v>
      </c>
    </row>
    <row r="113" spans="1:9" ht="63" x14ac:dyDescent="0.2">
      <c r="A113" s="432" t="s">
        <v>466</v>
      </c>
      <c r="B113" s="425" t="s">
        <v>4</v>
      </c>
      <c r="C113" s="425" t="s">
        <v>204</v>
      </c>
      <c r="D113" s="425" t="s">
        <v>219</v>
      </c>
      <c r="E113" s="425" t="s">
        <v>290</v>
      </c>
      <c r="F113" s="425" t="s">
        <v>467</v>
      </c>
      <c r="G113" s="429">
        <v>800</v>
      </c>
      <c r="H113" s="429">
        <v>300</v>
      </c>
      <c r="I113" s="429">
        <v>300</v>
      </c>
    </row>
    <row r="114" spans="1:9" ht="47.25" x14ac:dyDescent="0.2">
      <c r="A114" s="431" t="s">
        <v>124</v>
      </c>
      <c r="B114" s="332" t="s">
        <v>4</v>
      </c>
      <c r="C114" s="332" t="s">
        <v>216</v>
      </c>
      <c r="D114" s="332" t="s">
        <v>203</v>
      </c>
      <c r="E114" s="332"/>
      <c r="F114" s="332"/>
      <c r="G114" s="427">
        <v>46791.77</v>
      </c>
      <c r="H114" s="427">
        <v>21442.28</v>
      </c>
      <c r="I114" s="427">
        <v>19255.21</v>
      </c>
    </row>
    <row r="115" spans="1:9" ht="15.75" x14ac:dyDescent="0.2">
      <c r="A115" s="431" t="s">
        <v>125</v>
      </c>
      <c r="B115" s="332" t="s">
        <v>4</v>
      </c>
      <c r="C115" s="332" t="s">
        <v>216</v>
      </c>
      <c r="D115" s="332" t="s">
        <v>207</v>
      </c>
      <c r="E115" s="332"/>
      <c r="F115" s="332"/>
      <c r="G115" s="427">
        <v>3649.49</v>
      </c>
      <c r="H115" s="427">
        <v>4105.04</v>
      </c>
      <c r="I115" s="427">
        <v>1492.85</v>
      </c>
    </row>
    <row r="116" spans="1:9" ht="47.25" x14ac:dyDescent="0.2">
      <c r="A116" s="358" t="s">
        <v>322</v>
      </c>
      <c r="B116" s="335" t="s">
        <v>4</v>
      </c>
      <c r="C116" s="335" t="s">
        <v>216</v>
      </c>
      <c r="D116" s="335" t="s">
        <v>207</v>
      </c>
      <c r="E116" s="335" t="s">
        <v>321</v>
      </c>
      <c r="F116" s="335"/>
      <c r="G116" s="428">
        <v>507.49</v>
      </c>
      <c r="H116" s="428">
        <v>352.52</v>
      </c>
      <c r="I116" s="428">
        <v>356.85</v>
      </c>
    </row>
    <row r="117" spans="1:9" ht="31.5" x14ac:dyDescent="0.2">
      <c r="A117" s="358" t="s">
        <v>341</v>
      </c>
      <c r="B117" s="335" t="s">
        <v>4</v>
      </c>
      <c r="C117" s="335" t="s">
        <v>216</v>
      </c>
      <c r="D117" s="335" t="s">
        <v>207</v>
      </c>
      <c r="E117" s="335" t="s">
        <v>340</v>
      </c>
      <c r="F117" s="335"/>
      <c r="G117" s="428">
        <v>507.49</v>
      </c>
      <c r="H117" s="428">
        <v>352.52</v>
      </c>
      <c r="I117" s="428">
        <v>356.85</v>
      </c>
    </row>
    <row r="118" spans="1:9" ht="15.75" x14ac:dyDescent="0.2">
      <c r="A118" s="358" t="s">
        <v>14</v>
      </c>
      <c r="B118" s="335" t="s">
        <v>4</v>
      </c>
      <c r="C118" s="335" t="s">
        <v>216</v>
      </c>
      <c r="D118" s="335" t="s">
        <v>207</v>
      </c>
      <c r="E118" s="335" t="s">
        <v>342</v>
      </c>
      <c r="F118" s="335"/>
      <c r="G118" s="428">
        <v>507.49</v>
      </c>
      <c r="H118" s="428">
        <v>352.52</v>
      </c>
      <c r="I118" s="428">
        <v>356.85</v>
      </c>
    </row>
    <row r="119" spans="1:9" ht="31.5" x14ac:dyDescent="0.2">
      <c r="A119" s="358" t="s">
        <v>344</v>
      </c>
      <c r="B119" s="335" t="s">
        <v>4</v>
      </c>
      <c r="C119" s="335" t="s">
        <v>216</v>
      </c>
      <c r="D119" s="335" t="s">
        <v>207</v>
      </c>
      <c r="E119" s="335" t="s">
        <v>343</v>
      </c>
      <c r="F119" s="335"/>
      <c r="G119" s="428">
        <v>191.51750000000001</v>
      </c>
      <c r="H119" s="428">
        <v>0</v>
      </c>
      <c r="I119" s="428">
        <v>0</v>
      </c>
    </row>
    <row r="120" spans="1:9" ht="63" x14ac:dyDescent="0.2">
      <c r="A120" s="358" t="s">
        <v>474</v>
      </c>
      <c r="B120" s="335" t="s">
        <v>4</v>
      </c>
      <c r="C120" s="335" t="s">
        <v>216</v>
      </c>
      <c r="D120" s="335" t="s">
        <v>207</v>
      </c>
      <c r="E120" s="335" t="s">
        <v>475</v>
      </c>
      <c r="F120" s="335"/>
      <c r="G120" s="428">
        <v>158.91749999999999</v>
      </c>
      <c r="H120" s="428">
        <v>0</v>
      </c>
      <c r="I120" s="428">
        <v>0</v>
      </c>
    </row>
    <row r="121" spans="1:9" ht="15.75" x14ac:dyDescent="0.2">
      <c r="A121" s="432" t="s">
        <v>470</v>
      </c>
      <c r="B121" s="425" t="s">
        <v>4</v>
      </c>
      <c r="C121" s="425" t="s">
        <v>216</v>
      </c>
      <c r="D121" s="425" t="s">
        <v>207</v>
      </c>
      <c r="E121" s="425" t="s">
        <v>475</v>
      </c>
      <c r="F121" s="425" t="s">
        <v>471</v>
      </c>
      <c r="G121" s="429">
        <v>158.91749999999999</v>
      </c>
      <c r="H121" s="429">
        <v>0</v>
      </c>
      <c r="I121" s="429">
        <v>0</v>
      </c>
    </row>
    <row r="122" spans="1:9" ht="78.75" x14ac:dyDescent="0.2">
      <c r="A122" s="358" t="s">
        <v>381</v>
      </c>
      <c r="B122" s="335" t="s">
        <v>4</v>
      </c>
      <c r="C122" s="335" t="s">
        <v>216</v>
      </c>
      <c r="D122" s="335" t="s">
        <v>207</v>
      </c>
      <c r="E122" s="335" t="s">
        <v>292</v>
      </c>
      <c r="F122" s="335"/>
      <c r="G122" s="428">
        <v>32.6</v>
      </c>
      <c r="H122" s="428">
        <v>0</v>
      </c>
      <c r="I122" s="428">
        <v>0</v>
      </c>
    </row>
    <row r="123" spans="1:9" ht="15.75" x14ac:dyDescent="0.2">
      <c r="A123" s="432" t="s">
        <v>470</v>
      </c>
      <c r="B123" s="425" t="s">
        <v>4</v>
      </c>
      <c r="C123" s="425" t="s">
        <v>216</v>
      </c>
      <c r="D123" s="425" t="s">
        <v>207</v>
      </c>
      <c r="E123" s="425" t="s">
        <v>292</v>
      </c>
      <c r="F123" s="425" t="s">
        <v>471</v>
      </c>
      <c r="G123" s="429">
        <v>32.6</v>
      </c>
      <c r="H123" s="429">
        <v>0</v>
      </c>
      <c r="I123" s="429">
        <v>0</v>
      </c>
    </row>
    <row r="124" spans="1:9" ht="15.75" x14ac:dyDescent="0.2">
      <c r="A124" s="358" t="s">
        <v>350</v>
      </c>
      <c r="B124" s="335" t="s">
        <v>4</v>
      </c>
      <c r="C124" s="335" t="s">
        <v>216</v>
      </c>
      <c r="D124" s="335" t="s">
        <v>207</v>
      </c>
      <c r="E124" s="335" t="s">
        <v>349</v>
      </c>
      <c r="F124" s="335"/>
      <c r="G124" s="428">
        <v>263</v>
      </c>
      <c r="H124" s="428">
        <v>352.52</v>
      </c>
      <c r="I124" s="428">
        <v>356.85</v>
      </c>
    </row>
    <row r="125" spans="1:9" ht="78.75" x14ac:dyDescent="0.2">
      <c r="A125" s="358" t="s">
        <v>382</v>
      </c>
      <c r="B125" s="335" t="s">
        <v>4</v>
      </c>
      <c r="C125" s="335" t="s">
        <v>216</v>
      </c>
      <c r="D125" s="335" t="s">
        <v>207</v>
      </c>
      <c r="E125" s="335" t="s">
        <v>293</v>
      </c>
      <c r="F125" s="335"/>
      <c r="G125" s="428">
        <v>263</v>
      </c>
      <c r="H125" s="428">
        <v>352.52</v>
      </c>
      <c r="I125" s="428">
        <v>356.85</v>
      </c>
    </row>
    <row r="126" spans="1:9" ht="63" x14ac:dyDescent="0.2">
      <c r="A126" s="432" t="s">
        <v>466</v>
      </c>
      <c r="B126" s="425" t="s">
        <v>4</v>
      </c>
      <c r="C126" s="425" t="s">
        <v>216</v>
      </c>
      <c r="D126" s="425" t="s">
        <v>207</v>
      </c>
      <c r="E126" s="425" t="s">
        <v>293</v>
      </c>
      <c r="F126" s="425" t="s">
        <v>467</v>
      </c>
      <c r="G126" s="429">
        <v>263</v>
      </c>
      <c r="H126" s="429">
        <v>352.52</v>
      </c>
      <c r="I126" s="429">
        <v>356.85</v>
      </c>
    </row>
    <row r="127" spans="1:9" ht="15.75" x14ac:dyDescent="0.2">
      <c r="A127" s="358" t="s">
        <v>384</v>
      </c>
      <c r="B127" s="335" t="s">
        <v>4</v>
      </c>
      <c r="C127" s="335" t="s">
        <v>216</v>
      </c>
      <c r="D127" s="335" t="s">
        <v>207</v>
      </c>
      <c r="E127" s="335" t="s">
        <v>383</v>
      </c>
      <c r="F127" s="335"/>
      <c r="G127" s="428">
        <v>52.972499999999997</v>
      </c>
      <c r="H127" s="428">
        <v>0</v>
      </c>
      <c r="I127" s="428">
        <v>0</v>
      </c>
    </row>
    <row r="128" spans="1:9" ht="63" x14ac:dyDescent="0.2">
      <c r="A128" s="358" t="s">
        <v>385</v>
      </c>
      <c r="B128" s="335" t="s">
        <v>4</v>
      </c>
      <c r="C128" s="335" t="s">
        <v>216</v>
      </c>
      <c r="D128" s="335" t="s">
        <v>207</v>
      </c>
      <c r="E128" s="335" t="s">
        <v>291</v>
      </c>
      <c r="F128" s="335"/>
      <c r="G128" s="428">
        <v>52.972499999999997</v>
      </c>
      <c r="H128" s="428">
        <v>0</v>
      </c>
      <c r="I128" s="428">
        <v>0</v>
      </c>
    </row>
    <row r="129" spans="1:9" ht="15.75" x14ac:dyDescent="0.2">
      <c r="A129" s="432" t="s">
        <v>470</v>
      </c>
      <c r="B129" s="425" t="s">
        <v>4</v>
      </c>
      <c r="C129" s="425" t="s">
        <v>216</v>
      </c>
      <c r="D129" s="425" t="s">
        <v>207</v>
      </c>
      <c r="E129" s="425" t="s">
        <v>291</v>
      </c>
      <c r="F129" s="425" t="s">
        <v>471</v>
      </c>
      <c r="G129" s="429">
        <v>52.972499999999997</v>
      </c>
      <c r="H129" s="429">
        <v>0</v>
      </c>
      <c r="I129" s="429">
        <v>0</v>
      </c>
    </row>
    <row r="130" spans="1:9" ht="31.5" x14ac:dyDescent="0.2">
      <c r="A130" s="358" t="s">
        <v>355</v>
      </c>
      <c r="B130" s="335" t="s">
        <v>4</v>
      </c>
      <c r="C130" s="335" t="s">
        <v>216</v>
      </c>
      <c r="D130" s="335" t="s">
        <v>207</v>
      </c>
      <c r="E130" s="335" t="s">
        <v>354</v>
      </c>
      <c r="F130" s="335"/>
      <c r="G130" s="428">
        <v>3142</v>
      </c>
      <c r="H130" s="428">
        <v>3752.52</v>
      </c>
      <c r="I130" s="428">
        <v>1136</v>
      </c>
    </row>
    <row r="131" spans="1:9" ht="126" x14ac:dyDescent="0.2">
      <c r="A131" s="358" t="s">
        <v>357</v>
      </c>
      <c r="B131" s="335" t="s">
        <v>4</v>
      </c>
      <c r="C131" s="335" t="s">
        <v>216</v>
      </c>
      <c r="D131" s="335" t="s">
        <v>207</v>
      </c>
      <c r="E131" s="335" t="s">
        <v>356</v>
      </c>
      <c r="F131" s="335"/>
      <c r="G131" s="428">
        <v>3142</v>
      </c>
      <c r="H131" s="428">
        <v>3752.52</v>
      </c>
      <c r="I131" s="428">
        <v>1136</v>
      </c>
    </row>
    <row r="132" spans="1:9" ht="31.5" x14ac:dyDescent="0.2">
      <c r="A132" s="358" t="s">
        <v>359</v>
      </c>
      <c r="B132" s="335" t="s">
        <v>4</v>
      </c>
      <c r="C132" s="335" t="s">
        <v>216</v>
      </c>
      <c r="D132" s="335" t="s">
        <v>207</v>
      </c>
      <c r="E132" s="335" t="s">
        <v>358</v>
      </c>
      <c r="F132" s="335"/>
      <c r="G132" s="428">
        <v>3142</v>
      </c>
      <c r="H132" s="428">
        <v>1136</v>
      </c>
      <c r="I132" s="428">
        <v>1136</v>
      </c>
    </row>
    <row r="133" spans="1:9" ht="94.5" x14ac:dyDescent="0.2">
      <c r="A133" s="358" t="s">
        <v>365</v>
      </c>
      <c r="B133" s="335" t="s">
        <v>4</v>
      </c>
      <c r="C133" s="335" t="s">
        <v>216</v>
      </c>
      <c r="D133" s="335" t="s">
        <v>207</v>
      </c>
      <c r="E133" s="335" t="s">
        <v>364</v>
      </c>
      <c r="F133" s="335"/>
      <c r="G133" s="428">
        <v>3142</v>
      </c>
      <c r="H133" s="428">
        <v>1136</v>
      </c>
      <c r="I133" s="428">
        <v>1136</v>
      </c>
    </row>
    <row r="134" spans="1:9" ht="31.5" x14ac:dyDescent="0.2">
      <c r="A134" s="358" t="s">
        <v>476</v>
      </c>
      <c r="B134" s="335" t="s">
        <v>4</v>
      </c>
      <c r="C134" s="335" t="s">
        <v>216</v>
      </c>
      <c r="D134" s="335" t="s">
        <v>207</v>
      </c>
      <c r="E134" s="335" t="s">
        <v>422</v>
      </c>
      <c r="F134" s="335"/>
      <c r="G134" s="428">
        <v>2000</v>
      </c>
      <c r="H134" s="428">
        <v>0</v>
      </c>
      <c r="I134" s="428">
        <v>0</v>
      </c>
    </row>
    <row r="135" spans="1:9" ht="63" x14ac:dyDescent="0.2">
      <c r="A135" s="432" t="s">
        <v>466</v>
      </c>
      <c r="B135" s="425" t="s">
        <v>4</v>
      </c>
      <c r="C135" s="425" t="s">
        <v>216</v>
      </c>
      <c r="D135" s="425" t="s">
        <v>207</v>
      </c>
      <c r="E135" s="425" t="s">
        <v>422</v>
      </c>
      <c r="F135" s="425" t="s">
        <v>467</v>
      </c>
      <c r="G135" s="429">
        <v>2000</v>
      </c>
      <c r="H135" s="429">
        <v>0</v>
      </c>
      <c r="I135" s="429">
        <v>0</v>
      </c>
    </row>
    <row r="136" spans="1:9" ht="78.75" x14ac:dyDescent="0.2">
      <c r="A136" s="358" t="s">
        <v>386</v>
      </c>
      <c r="B136" s="335" t="s">
        <v>4</v>
      </c>
      <c r="C136" s="335" t="s">
        <v>216</v>
      </c>
      <c r="D136" s="335" t="s">
        <v>207</v>
      </c>
      <c r="E136" s="335" t="s">
        <v>294</v>
      </c>
      <c r="F136" s="335"/>
      <c r="G136" s="428">
        <v>1142</v>
      </c>
      <c r="H136" s="428">
        <v>1136</v>
      </c>
      <c r="I136" s="428">
        <v>1136</v>
      </c>
    </row>
    <row r="137" spans="1:9" ht="63" x14ac:dyDescent="0.2">
      <c r="A137" s="432" t="s">
        <v>466</v>
      </c>
      <c r="B137" s="425" t="s">
        <v>4</v>
      </c>
      <c r="C137" s="425" t="s">
        <v>216</v>
      </c>
      <c r="D137" s="425" t="s">
        <v>207</v>
      </c>
      <c r="E137" s="425" t="s">
        <v>294</v>
      </c>
      <c r="F137" s="425" t="s">
        <v>467</v>
      </c>
      <c r="G137" s="429">
        <v>1142</v>
      </c>
      <c r="H137" s="429">
        <v>1136</v>
      </c>
      <c r="I137" s="429">
        <v>1136</v>
      </c>
    </row>
    <row r="138" spans="1:9" ht="31.5" x14ac:dyDescent="0.2">
      <c r="A138" s="358" t="s">
        <v>373</v>
      </c>
      <c r="B138" s="335" t="s">
        <v>4</v>
      </c>
      <c r="C138" s="335" t="s">
        <v>216</v>
      </c>
      <c r="D138" s="335" t="s">
        <v>207</v>
      </c>
      <c r="E138" s="335" t="s">
        <v>372</v>
      </c>
      <c r="F138" s="335"/>
      <c r="G138" s="428">
        <v>0</v>
      </c>
      <c r="H138" s="428">
        <v>2616.52</v>
      </c>
      <c r="I138" s="428">
        <v>0</v>
      </c>
    </row>
    <row r="139" spans="1:9" ht="94.5" x14ac:dyDescent="0.2">
      <c r="A139" s="358" t="s">
        <v>388</v>
      </c>
      <c r="B139" s="335" t="s">
        <v>4</v>
      </c>
      <c r="C139" s="335" t="s">
        <v>216</v>
      </c>
      <c r="D139" s="335" t="s">
        <v>207</v>
      </c>
      <c r="E139" s="335" t="s">
        <v>387</v>
      </c>
      <c r="F139" s="335"/>
      <c r="G139" s="428">
        <v>0</v>
      </c>
      <c r="H139" s="428">
        <v>2616.52</v>
      </c>
      <c r="I139" s="428">
        <v>0</v>
      </c>
    </row>
    <row r="140" spans="1:9" ht="31.5" x14ac:dyDescent="0.2">
      <c r="A140" s="358" t="s">
        <v>389</v>
      </c>
      <c r="B140" s="335" t="s">
        <v>4</v>
      </c>
      <c r="C140" s="335" t="s">
        <v>216</v>
      </c>
      <c r="D140" s="335" t="s">
        <v>207</v>
      </c>
      <c r="E140" s="335" t="s">
        <v>295</v>
      </c>
      <c r="F140" s="335"/>
      <c r="G140" s="428">
        <v>0</v>
      </c>
      <c r="H140" s="428">
        <v>2616.52</v>
      </c>
      <c r="I140" s="428">
        <v>0</v>
      </c>
    </row>
    <row r="141" spans="1:9" ht="63" x14ac:dyDescent="0.2">
      <c r="A141" s="432" t="s">
        <v>477</v>
      </c>
      <c r="B141" s="425" t="s">
        <v>4</v>
      </c>
      <c r="C141" s="425" t="s">
        <v>216</v>
      </c>
      <c r="D141" s="425" t="s">
        <v>207</v>
      </c>
      <c r="E141" s="425" t="s">
        <v>295</v>
      </c>
      <c r="F141" s="425" t="s">
        <v>478</v>
      </c>
      <c r="G141" s="429">
        <v>0</v>
      </c>
      <c r="H141" s="429">
        <v>2616.52</v>
      </c>
      <c r="I141" s="429">
        <v>0</v>
      </c>
    </row>
    <row r="142" spans="1:9" ht="15.75" x14ac:dyDescent="0.2">
      <c r="A142" s="431" t="s">
        <v>126</v>
      </c>
      <c r="B142" s="332" t="s">
        <v>4</v>
      </c>
      <c r="C142" s="332" t="s">
        <v>216</v>
      </c>
      <c r="D142" s="332" t="s">
        <v>200</v>
      </c>
      <c r="E142" s="332"/>
      <c r="F142" s="332"/>
      <c r="G142" s="427">
        <v>156.22999999999999</v>
      </c>
      <c r="H142" s="427">
        <v>35</v>
      </c>
      <c r="I142" s="427">
        <v>35</v>
      </c>
    </row>
    <row r="143" spans="1:9" ht="47.25" x14ac:dyDescent="0.2">
      <c r="A143" s="358" t="s">
        <v>322</v>
      </c>
      <c r="B143" s="335" t="s">
        <v>4</v>
      </c>
      <c r="C143" s="335" t="s">
        <v>216</v>
      </c>
      <c r="D143" s="335" t="s">
        <v>200</v>
      </c>
      <c r="E143" s="335" t="s">
        <v>321</v>
      </c>
      <c r="F143" s="335"/>
      <c r="G143" s="428">
        <v>156.22999999999999</v>
      </c>
      <c r="H143" s="428">
        <v>35</v>
      </c>
      <c r="I143" s="428">
        <v>35</v>
      </c>
    </row>
    <row r="144" spans="1:9" ht="31.5" x14ac:dyDescent="0.2">
      <c r="A144" s="358" t="s">
        <v>341</v>
      </c>
      <c r="B144" s="335" t="s">
        <v>4</v>
      </c>
      <c r="C144" s="335" t="s">
        <v>216</v>
      </c>
      <c r="D144" s="335" t="s">
        <v>200</v>
      </c>
      <c r="E144" s="335" t="s">
        <v>340</v>
      </c>
      <c r="F144" s="335"/>
      <c r="G144" s="428">
        <v>156.22999999999999</v>
      </c>
      <c r="H144" s="428">
        <v>35</v>
      </c>
      <c r="I144" s="428">
        <v>35</v>
      </c>
    </row>
    <row r="145" spans="1:9" ht="15.75" x14ac:dyDescent="0.2">
      <c r="A145" s="358" t="s">
        <v>14</v>
      </c>
      <c r="B145" s="335" t="s">
        <v>4</v>
      </c>
      <c r="C145" s="335" t="s">
        <v>216</v>
      </c>
      <c r="D145" s="335" t="s">
        <v>200</v>
      </c>
      <c r="E145" s="335" t="s">
        <v>342</v>
      </c>
      <c r="F145" s="335"/>
      <c r="G145" s="428">
        <v>156.22999999999999</v>
      </c>
      <c r="H145" s="428">
        <v>35</v>
      </c>
      <c r="I145" s="428">
        <v>35</v>
      </c>
    </row>
    <row r="146" spans="1:9" ht="31.5" x14ac:dyDescent="0.2">
      <c r="A146" s="358" t="s">
        <v>344</v>
      </c>
      <c r="B146" s="335" t="s">
        <v>4</v>
      </c>
      <c r="C146" s="335" t="s">
        <v>216</v>
      </c>
      <c r="D146" s="335" t="s">
        <v>200</v>
      </c>
      <c r="E146" s="335" t="s">
        <v>343</v>
      </c>
      <c r="F146" s="335"/>
      <c r="G146" s="428">
        <v>121.23</v>
      </c>
      <c r="H146" s="428">
        <v>0</v>
      </c>
      <c r="I146" s="428">
        <v>0</v>
      </c>
    </row>
    <row r="147" spans="1:9" ht="110.25" x14ac:dyDescent="0.2">
      <c r="A147" s="358" t="s">
        <v>390</v>
      </c>
      <c r="B147" s="335" t="s">
        <v>4</v>
      </c>
      <c r="C147" s="335" t="s">
        <v>216</v>
      </c>
      <c r="D147" s="335" t="s">
        <v>200</v>
      </c>
      <c r="E147" s="335" t="s">
        <v>296</v>
      </c>
      <c r="F147" s="335"/>
      <c r="G147" s="428">
        <v>121.23</v>
      </c>
      <c r="H147" s="428">
        <v>0</v>
      </c>
      <c r="I147" s="428">
        <v>0</v>
      </c>
    </row>
    <row r="148" spans="1:9" ht="15.75" x14ac:dyDescent="0.2">
      <c r="A148" s="432" t="s">
        <v>470</v>
      </c>
      <c r="B148" s="425" t="s">
        <v>4</v>
      </c>
      <c r="C148" s="425" t="s">
        <v>216</v>
      </c>
      <c r="D148" s="425" t="s">
        <v>200</v>
      </c>
      <c r="E148" s="425" t="s">
        <v>296</v>
      </c>
      <c r="F148" s="425" t="s">
        <v>471</v>
      </c>
      <c r="G148" s="429">
        <v>121.23</v>
      </c>
      <c r="H148" s="429">
        <v>0</v>
      </c>
      <c r="I148" s="429">
        <v>0</v>
      </c>
    </row>
    <row r="149" spans="1:9" ht="15.75" x14ac:dyDescent="0.2">
      <c r="A149" s="358" t="s">
        <v>350</v>
      </c>
      <c r="B149" s="335" t="s">
        <v>4</v>
      </c>
      <c r="C149" s="335" t="s">
        <v>216</v>
      </c>
      <c r="D149" s="335" t="s">
        <v>200</v>
      </c>
      <c r="E149" s="335" t="s">
        <v>349</v>
      </c>
      <c r="F149" s="335"/>
      <c r="G149" s="428">
        <v>35</v>
      </c>
      <c r="H149" s="428">
        <v>35</v>
      </c>
      <c r="I149" s="428">
        <v>35</v>
      </c>
    </row>
    <row r="150" spans="1:9" ht="78.75" x14ac:dyDescent="0.2">
      <c r="A150" s="358" t="s">
        <v>382</v>
      </c>
      <c r="B150" s="335" t="s">
        <v>4</v>
      </c>
      <c r="C150" s="335" t="s">
        <v>216</v>
      </c>
      <c r="D150" s="335" t="s">
        <v>200</v>
      </c>
      <c r="E150" s="335" t="s">
        <v>293</v>
      </c>
      <c r="F150" s="335"/>
      <c r="G150" s="428">
        <v>35</v>
      </c>
      <c r="H150" s="428">
        <v>35</v>
      </c>
      <c r="I150" s="428">
        <v>35</v>
      </c>
    </row>
    <row r="151" spans="1:9" ht="63" x14ac:dyDescent="0.2">
      <c r="A151" s="432" t="s">
        <v>466</v>
      </c>
      <c r="B151" s="425" t="s">
        <v>4</v>
      </c>
      <c r="C151" s="425" t="s">
        <v>216</v>
      </c>
      <c r="D151" s="425" t="s">
        <v>200</v>
      </c>
      <c r="E151" s="425" t="s">
        <v>293</v>
      </c>
      <c r="F151" s="425" t="s">
        <v>467</v>
      </c>
      <c r="G151" s="429">
        <v>35</v>
      </c>
      <c r="H151" s="429">
        <v>35</v>
      </c>
      <c r="I151" s="429">
        <v>35</v>
      </c>
    </row>
    <row r="152" spans="1:9" ht="15.75" x14ac:dyDescent="0.2">
      <c r="A152" s="431" t="s">
        <v>127</v>
      </c>
      <c r="B152" s="332" t="s">
        <v>4</v>
      </c>
      <c r="C152" s="332" t="s">
        <v>216</v>
      </c>
      <c r="D152" s="332" t="s">
        <v>215</v>
      </c>
      <c r="E152" s="332"/>
      <c r="F152" s="332"/>
      <c r="G152" s="427">
        <v>42986.05</v>
      </c>
      <c r="H152" s="427">
        <v>17302.240000000002</v>
      </c>
      <c r="I152" s="427">
        <v>17727.36</v>
      </c>
    </row>
    <row r="153" spans="1:9" ht="31.5" x14ac:dyDescent="0.2">
      <c r="A153" s="358" t="s">
        <v>355</v>
      </c>
      <c r="B153" s="335" t="s">
        <v>4</v>
      </c>
      <c r="C153" s="335" t="s">
        <v>216</v>
      </c>
      <c r="D153" s="335" t="s">
        <v>215</v>
      </c>
      <c r="E153" s="335" t="s">
        <v>354</v>
      </c>
      <c r="F153" s="335"/>
      <c r="G153" s="428">
        <v>42986.05</v>
      </c>
      <c r="H153" s="428">
        <v>17302.240000000002</v>
      </c>
      <c r="I153" s="428">
        <v>17727.36</v>
      </c>
    </row>
    <row r="154" spans="1:9" ht="126" x14ac:dyDescent="0.2">
      <c r="A154" s="358" t="s">
        <v>357</v>
      </c>
      <c r="B154" s="335" t="s">
        <v>4</v>
      </c>
      <c r="C154" s="335" t="s">
        <v>216</v>
      </c>
      <c r="D154" s="335" t="s">
        <v>215</v>
      </c>
      <c r="E154" s="335" t="s">
        <v>356</v>
      </c>
      <c r="F154" s="335"/>
      <c r="G154" s="428">
        <v>42986.05</v>
      </c>
      <c r="H154" s="428">
        <v>17302.240000000002</v>
      </c>
      <c r="I154" s="428">
        <v>17727.36</v>
      </c>
    </row>
    <row r="155" spans="1:9" ht="47.25" x14ac:dyDescent="0.2">
      <c r="A155" s="358" t="s">
        <v>479</v>
      </c>
      <c r="B155" s="335" t="s">
        <v>4</v>
      </c>
      <c r="C155" s="335" t="s">
        <v>216</v>
      </c>
      <c r="D155" s="335" t="s">
        <v>215</v>
      </c>
      <c r="E155" s="335" t="s">
        <v>417</v>
      </c>
      <c r="F155" s="335"/>
      <c r="G155" s="428">
        <v>11623.406929999999</v>
      </c>
      <c r="H155" s="428">
        <v>0</v>
      </c>
      <c r="I155" s="428">
        <v>0</v>
      </c>
    </row>
    <row r="156" spans="1:9" ht="47.25" x14ac:dyDescent="0.2">
      <c r="A156" s="358" t="s">
        <v>480</v>
      </c>
      <c r="B156" s="335" t="s">
        <v>4</v>
      </c>
      <c r="C156" s="335" t="s">
        <v>216</v>
      </c>
      <c r="D156" s="335" t="s">
        <v>215</v>
      </c>
      <c r="E156" s="335" t="s">
        <v>481</v>
      </c>
      <c r="F156" s="335"/>
      <c r="G156" s="428">
        <v>11623.406929999999</v>
      </c>
      <c r="H156" s="428">
        <v>0</v>
      </c>
      <c r="I156" s="428">
        <v>0</v>
      </c>
    </row>
    <row r="157" spans="1:9" ht="47.25" x14ac:dyDescent="0.2">
      <c r="A157" s="358" t="s">
        <v>482</v>
      </c>
      <c r="B157" s="335" t="s">
        <v>4</v>
      </c>
      <c r="C157" s="335" t="s">
        <v>216</v>
      </c>
      <c r="D157" s="335" t="s">
        <v>215</v>
      </c>
      <c r="E157" s="335" t="s">
        <v>297</v>
      </c>
      <c r="F157" s="335"/>
      <c r="G157" s="428">
        <v>11623.406929999999</v>
      </c>
      <c r="H157" s="428">
        <v>0</v>
      </c>
      <c r="I157" s="428">
        <v>0</v>
      </c>
    </row>
    <row r="158" spans="1:9" ht="63" x14ac:dyDescent="0.2">
      <c r="A158" s="432" t="s">
        <v>466</v>
      </c>
      <c r="B158" s="425" t="s">
        <v>4</v>
      </c>
      <c r="C158" s="425" t="s">
        <v>216</v>
      </c>
      <c r="D158" s="425" t="s">
        <v>215</v>
      </c>
      <c r="E158" s="425" t="s">
        <v>297</v>
      </c>
      <c r="F158" s="425" t="s">
        <v>467</v>
      </c>
      <c r="G158" s="429">
        <v>11623.406929999999</v>
      </c>
      <c r="H158" s="429">
        <v>0</v>
      </c>
      <c r="I158" s="429">
        <v>0</v>
      </c>
    </row>
    <row r="159" spans="1:9" ht="31.5" x14ac:dyDescent="0.2">
      <c r="A159" s="358" t="s">
        <v>359</v>
      </c>
      <c r="B159" s="335" t="s">
        <v>4</v>
      </c>
      <c r="C159" s="335" t="s">
        <v>216</v>
      </c>
      <c r="D159" s="335" t="s">
        <v>215</v>
      </c>
      <c r="E159" s="335" t="s">
        <v>358</v>
      </c>
      <c r="F159" s="335"/>
      <c r="G159" s="428">
        <v>19788.043129999998</v>
      </c>
      <c r="H159" s="428">
        <v>16619.163069999999</v>
      </c>
      <c r="I159" s="428">
        <v>16979.22813</v>
      </c>
    </row>
    <row r="160" spans="1:9" ht="94.5" x14ac:dyDescent="0.2">
      <c r="A160" s="358" t="s">
        <v>365</v>
      </c>
      <c r="B160" s="335" t="s">
        <v>4</v>
      </c>
      <c r="C160" s="335" t="s">
        <v>216</v>
      </c>
      <c r="D160" s="335" t="s">
        <v>215</v>
      </c>
      <c r="E160" s="335" t="s">
        <v>364</v>
      </c>
      <c r="F160" s="335"/>
      <c r="G160" s="428">
        <v>19788.043129999998</v>
      </c>
      <c r="H160" s="428">
        <v>16619.163069999999</v>
      </c>
      <c r="I160" s="428">
        <v>16979.22813</v>
      </c>
    </row>
    <row r="161" spans="1:9" ht="31.5" x14ac:dyDescent="0.2">
      <c r="A161" s="358" t="s">
        <v>391</v>
      </c>
      <c r="B161" s="335" t="s">
        <v>4</v>
      </c>
      <c r="C161" s="335" t="s">
        <v>216</v>
      </c>
      <c r="D161" s="335" t="s">
        <v>215</v>
      </c>
      <c r="E161" s="335" t="s">
        <v>298</v>
      </c>
      <c r="F161" s="335"/>
      <c r="G161" s="428">
        <v>7800</v>
      </c>
      <c r="H161" s="428">
        <v>7056.71</v>
      </c>
      <c r="I161" s="428">
        <v>7270</v>
      </c>
    </row>
    <row r="162" spans="1:9" ht="63" x14ac:dyDescent="0.2">
      <c r="A162" s="432" t="s">
        <v>466</v>
      </c>
      <c r="B162" s="425" t="s">
        <v>4</v>
      </c>
      <c r="C162" s="425" t="s">
        <v>216</v>
      </c>
      <c r="D162" s="425" t="s">
        <v>215</v>
      </c>
      <c r="E162" s="425" t="s">
        <v>298</v>
      </c>
      <c r="F162" s="425" t="s">
        <v>467</v>
      </c>
      <c r="G162" s="429">
        <v>7795</v>
      </c>
      <c r="H162" s="429">
        <v>7056.71</v>
      </c>
      <c r="I162" s="429">
        <v>7270</v>
      </c>
    </row>
    <row r="163" spans="1:9" ht="31.5" x14ac:dyDescent="0.2">
      <c r="A163" s="432" t="s">
        <v>472</v>
      </c>
      <c r="B163" s="425" t="s">
        <v>4</v>
      </c>
      <c r="C163" s="425" t="s">
        <v>216</v>
      </c>
      <c r="D163" s="425" t="s">
        <v>215</v>
      </c>
      <c r="E163" s="425" t="s">
        <v>298</v>
      </c>
      <c r="F163" s="425" t="s">
        <v>473</v>
      </c>
      <c r="G163" s="429">
        <v>5</v>
      </c>
      <c r="H163" s="429">
        <v>0</v>
      </c>
      <c r="I163" s="429">
        <v>0</v>
      </c>
    </row>
    <row r="164" spans="1:9" ht="31.5" x14ac:dyDescent="0.2">
      <c r="A164" s="358" t="s">
        <v>392</v>
      </c>
      <c r="B164" s="335" t="s">
        <v>4</v>
      </c>
      <c r="C164" s="335" t="s">
        <v>216</v>
      </c>
      <c r="D164" s="335" t="s">
        <v>215</v>
      </c>
      <c r="E164" s="335" t="s">
        <v>299</v>
      </c>
      <c r="F164" s="335"/>
      <c r="G164" s="428">
        <v>50</v>
      </c>
      <c r="H164" s="428">
        <v>50</v>
      </c>
      <c r="I164" s="428">
        <v>50</v>
      </c>
    </row>
    <row r="165" spans="1:9" ht="63" x14ac:dyDescent="0.2">
      <c r="A165" s="432" t="s">
        <v>466</v>
      </c>
      <c r="B165" s="425" t="s">
        <v>4</v>
      </c>
      <c r="C165" s="425" t="s">
        <v>216</v>
      </c>
      <c r="D165" s="425" t="s">
        <v>215</v>
      </c>
      <c r="E165" s="425" t="s">
        <v>299</v>
      </c>
      <c r="F165" s="425" t="s">
        <v>467</v>
      </c>
      <c r="G165" s="429">
        <v>50</v>
      </c>
      <c r="H165" s="429">
        <v>50</v>
      </c>
      <c r="I165" s="429">
        <v>50</v>
      </c>
    </row>
    <row r="166" spans="1:9" ht="31.5" x14ac:dyDescent="0.2">
      <c r="A166" s="358" t="s">
        <v>393</v>
      </c>
      <c r="B166" s="335" t="s">
        <v>4</v>
      </c>
      <c r="C166" s="335" t="s">
        <v>216</v>
      </c>
      <c r="D166" s="335" t="s">
        <v>215</v>
      </c>
      <c r="E166" s="335" t="s">
        <v>300</v>
      </c>
      <c r="F166" s="335"/>
      <c r="G166" s="428">
        <v>6330.0154499999999</v>
      </c>
      <c r="H166" s="428">
        <v>8609.4530699999996</v>
      </c>
      <c r="I166" s="428">
        <v>9359.2281300000013</v>
      </c>
    </row>
    <row r="167" spans="1:9" ht="63" x14ac:dyDescent="0.2">
      <c r="A167" s="432" t="s">
        <v>466</v>
      </c>
      <c r="B167" s="425" t="s">
        <v>4</v>
      </c>
      <c r="C167" s="425" t="s">
        <v>216</v>
      </c>
      <c r="D167" s="425" t="s">
        <v>215</v>
      </c>
      <c r="E167" s="425" t="s">
        <v>300</v>
      </c>
      <c r="F167" s="425" t="s">
        <v>467</v>
      </c>
      <c r="G167" s="429">
        <v>6330.0154499999999</v>
      </c>
      <c r="H167" s="429">
        <v>8609.4530699999996</v>
      </c>
      <c r="I167" s="429">
        <v>9359.2281300000013</v>
      </c>
    </row>
    <row r="168" spans="1:9" ht="47.25" x14ac:dyDescent="0.2">
      <c r="A168" s="358" t="s">
        <v>394</v>
      </c>
      <c r="B168" s="335" t="s">
        <v>4</v>
      </c>
      <c r="C168" s="335" t="s">
        <v>216</v>
      </c>
      <c r="D168" s="335" t="s">
        <v>215</v>
      </c>
      <c r="E168" s="335" t="s">
        <v>301</v>
      </c>
      <c r="F168" s="335"/>
      <c r="G168" s="428">
        <v>0</v>
      </c>
      <c r="H168" s="428">
        <v>803</v>
      </c>
      <c r="I168" s="428">
        <v>200</v>
      </c>
    </row>
    <row r="169" spans="1:9" ht="63" x14ac:dyDescent="0.2">
      <c r="A169" s="432" t="s">
        <v>466</v>
      </c>
      <c r="B169" s="425" t="s">
        <v>4</v>
      </c>
      <c r="C169" s="425" t="s">
        <v>216</v>
      </c>
      <c r="D169" s="425" t="s">
        <v>215</v>
      </c>
      <c r="E169" s="425" t="s">
        <v>301</v>
      </c>
      <c r="F169" s="425" t="s">
        <v>467</v>
      </c>
      <c r="G169" s="429">
        <v>0</v>
      </c>
      <c r="H169" s="429">
        <v>803</v>
      </c>
      <c r="I169" s="429">
        <v>200</v>
      </c>
    </row>
    <row r="170" spans="1:9" ht="173.25" x14ac:dyDescent="0.2">
      <c r="A170" s="433" t="s">
        <v>395</v>
      </c>
      <c r="B170" s="335" t="s">
        <v>4</v>
      </c>
      <c r="C170" s="335" t="s">
        <v>216</v>
      </c>
      <c r="D170" s="335" t="s">
        <v>215</v>
      </c>
      <c r="E170" s="335" t="s">
        <v>303</v>
      </c>
      <c r="F170" s="335"/>
      <c r="G170" s="428">
        <v>1961.0196799999999</v>
      </c>
      <c r="H170" s="428">
        <v>100</v>
      </c>
      <c r="I170" s="428">
        <v>100</v>
      </c>
    </row>
    <row r="171" spans="1:9" ht="63" x14ac:dyDescent="0.2">
      <c r="A171" s="432" t="s">
        <v>466</v>
      </c>
      <c r="B171" s="425" t="s">
        <v>4</v>
      </c>
      <c r="C171" s="425" t="s">
        <v>216</v>
      </c>
      <c r="D171" s="425" t="s">
        <v>215</v>
      </c>
      <c r="E171" s="425" t="s">
        <v>303</v>
      </c>
      <c r="F171" s="425" t="s">
        <v>467</v>
      </c>
      <c r="G171" s="429">
        <v>1961.0196799999999</v>
      </c>
      <c r="H171" s="429">
        <v>100</v>
      </c>
      <c r="I171" s="429">
        <v>100</v>
      </c>
    </row>
    <row r="172" spans="1:9" ht="94.5" x14ac:dyDescent="0.2">
      <c r="A172" s="358" t="s">
        <v>396</v>
      </c>
      <c r="B172" s="335" t="s">
        <v>4</v>
      </c>
      <c r="C172" s="335" t="s">
        <v>216</v>
      </c>
      <c r="D172" s="335" t="s">
        <v>215</v>
      </c>
      <c r="E172" s="335" t="s">
        <v>304</v>
      </c>
      <c r="F172" s="335"/>
      <c r="G172" s="428">
        <v>3647.0079999999998</v>
      </c>
      <c r="H172" s="428">
        <v>0</v>
      </c>
      <c r="I172" s="428">
        <v>0</v>
      </c>
    </row>
    <row r="173" spans="1:9" ht="63" x14ac:dyDescent="0.2">
      <c r="A173" s="432" t="s">
        <v>466</v>
      </c>
      <c r="B173" s="425" t="s">
        <v>4</v>
      </c>
      <c r="C173" s="425" t="s">
        <v>216</v>
      </c>
      <c r="D173" s="425" t="s">
        <v>215</v>
      </c>
      <c r="E173" s="425" t="s">
        <v>304</v>
      </c>
      <c r="F173" s="425" t="s">
        <v>467</v>
      </c>
      <c r="G173" s="429">
        <v>3647.0079999999998</v>
      </c>
      <c r="H173" s="429">
        <v>0</v>
      </c>
      <c r="I173" s="429">
        <v>0</v>
      </c>
    </row>
    <row r="174" spans="1:9" ht="31.5" x14ac:dyDescent="0.2">
      <c r="A174" s="358" t="s">
        <v>373</v>
      </c>
      <c r="B174" s="335" t="s">
        <v>4</v>
      </c>
      <c r="C174" s="335" t="s">
        <v>216</v>
      </c>
      <c r="D174" s="335" t="s">
        <v>215</v>
      </c>
      <c r="E174" s="335" t="s">
        <v>372</v>
      </c>
      <c r="F174" s="335"/>
      <c r="G174" s="428">
        <v>11574.614210000002</v>
      </c>
      <c r="H174" s="428">
        <v>683.07693000000006</v>
      </c>
      <c r="I174" s="428">
        <v>748.13187000000005</v>
      </c>
    </row>
    <row r="175" spans="1:9" ht="63" x14ac:dyDescent="0.2">
      <c r="A175" s="358" t="s">
        <v>398</v>
      </c>
      <c r="B175" s="335" t="s">
        <v>4</v>
      </c>
      <c r="C175" s="335" t="s">
        <v>216</v>
      </c>
      <c r="D175" s="335" t="s">
        <v>215</v>
      </c>
      <c r="E175" s="335" t="s">
        <v>397</v>
      </c>
      <c r="F175" s="335"/>
      <c r="G175" s="428">
        <v>862.93479000000002</v>
      </c>
      <c r="H175" s="428">
        <v>683.07693000000006</v>
      </c>
      <c r="I175" s="428">
        <v>748.13187000000005</v>
      </c>
    </row>
    <row r="176" spans="1:9" ht="94.5" x14ac:dyDescent="0.2">
      <c r="A176" s="358" t="s">
        <v>399</v>
      </c>
      <c r="B176" s="335" t="s">
        <v>4</v>
      </c>
      <c r="C176" s="335" t="s">
        <v>216</v>
      </c>
      <c r="D176" s="335" t="s">
        <v>215</v>
      </c>
      <c r="E176" s="335" t="s">
        <v>302</v>
      </c>
      <c r="F176" s="335"/>
      <c r="G176" s="428">
        <v>862.93479000000002</v>
      </c>
      <c r="H176" s="428">
        <v>683.07693000000006</v>
      </c>
      <c r="I176" s="428">
        <v>748.13187000000005</v>
      </c>
    </row>
    <row r="177" spans="1:9" ht="63" x14ac:dyDescent="0.2">
      <c r="A177" s="432" t="s">
        <v>466</v>
      </c>
      <c r="B177" s="425" t="s">
        <v>4</v>
      </c>
      <c r="C177" s="425" t="s">
        <v>216</v>
      </c>
      <c r="D177" s="425" t="s">
        <v>215</v>
      </c>
      <c r="E177" s="425" t="s">
        <v>302</v>
      </c>
      <c r="F177" s="425" t="s">
        <v>467</v>
      </c>
      <c r="G177" s="429">
        <v>862.93479000000002</v>
      </c>
      <c r="H177" s="429">
        <v>683.07693000000006</v>
      </c>
      <c r="I177" s="429">
        <v>748.13187000000005</v>
      </c>
    </row>
    <row r="178" spans="1:9" ht="78.75" x14ac:dyDescent="0.2">
      <c r="A178" s="358" t="s">
        <v>401</v>
      </c>
      <c r="B178" s="335" t="s">
        <v>4</v>
      </c>
      <c r="C178" s="335" t="s">
        <v>216</v>
      </c>
      <c r="D178" s="335" t="s">
        <v>215</v>
      </c>
      <c r="E178" s="335" t="s">
        <v>400</v>
      </c>
      <c r="F178" s="335"/>
      <c r="G178" s="428">
        <v>2064.6035999999999</v>
      </c>
      <c r="H178" s="428">
        <v>0</v>
      </c>
      <c r="I178" s="428">
        <v>0</v>
      </c>
    </row>
    <row r="179" spans="1:9" ht="47.25" x14ac:dyDescent="0.2">
      <c r="A179" s="358" t="s">
        <v>402</v>
      </c>
      <c r="B179" s="335" t="s">
        <v>4</v>
      </c>
      <c r="C179" s="335" t="s">
        <v>216</v>
      </c>
      <c r="D179" s="335" t="s">
        <v>215</v>
      </c>
      <c r="E179" s="335" t="s">
        <v>305</v>
      </c>
      <c r="F179" s="335"/>
      <c r="G179" s="428">
        <v>2064.6035999999999</v>
      </c>
      <c r="H179" s="428">
        <v>0</v>
      </c>
      <c r="I179" s="428">
        <v>0</v>
      </c>
    </row>
    <row r="180" spans="1:9" ht="63" x14ac:dyDescent="0.2">
      <c r="A180" s="432" t="s">
        <v>466</v>
      </c>
      <c r="B180" s="425" t="s">
        <v>4</v>
      </c>
      <c r="C180" s="425" t="s">
        <v>216</v>
      </c>
      <c r="D180" s="425" t="s">
        <v>215</v>
      </c>
      <c r="E180" s="425" t="s">
        <v>305</v>
      </c>
      <c r="F180" s="425" t="s">
        <v>467</v>
      </c>
      <c r="G180" s="429">
        <v>2064.6035999999999</v>
      </c>
      <c r="H180" s="429">
        <v>0</v>
      </c>
      <c r="I180" s="429">
        <v>0</v>
      </c>
    </row>
    <row r="181" spans="1:9" ht="63" x14ac:dyDescent="0.2">
      <c r="A181" s="358" t="s">
        <v>483</v>
      </c>
      <c r="B181" s="335" t="s">
        <v>4</v>
      </c>
      <c r="C181" s="335" t="s">
        <v>216</v>
      </c>
      <c r="D181" s="335" t="s">
        <v>215</v>
      </c>
      <c r="E181" s="335" t="s">
        <v>415</v>
      </c>
      <c r="F181" s="335"/>
      <c r="G181" s="428">
        <v>8647.07582</v>
      </c>
      <c r="H181" s="428">
        <v>0</v>
      </c>
      <c r="I181" s="428">
        <v>0</v>
      </c>
    </row>
    <row r="182" spans="1:9" ht="47.25" x14ac:dyDescent="0.2">
      <c r="A182" s="358" t="s">
        <v>484</v>
      </c>
      <c r="B182" s="335" t="s">
        <v>4</v>
      </c>
      <c r="C182" s="335" t="s">
        <v>216</v>
      </c>
      <c r="D182" s="335" t="s">
        <v>215</v>
      </c>
      <c r="E182" s="335" t="s">
        <v>306</v>
      </c>
      <c r="F182" s="335"/>
      <c r="G182" s="428">
        <v>8647.07582</v>
      </c>
      <c r="H182" s="428">
        <v>0</v>
      </c>
      <c r="I182" s="428">
        <v>0</v>
      </c>
    </row>
    <row r="183" spans="1:9" ht="63" x14ac:dyDescent="0.2">
      <c r="A183" s="432" t="s">
        <v>466</v>
      </c>
      <c r="B183" s="425" t="s">
        <v>4</v>
      </c>
      <c r="C183" s="425" t="s">
        <v>216</v>
      </c>
      <c r="D183" s="425" t="s">
        <v>215</v>
      </c>
      <c r="E183" s="425" t="s">
        <v>306</v>
      </c>
      <c r="F183" s="425" t="s">
        <v>467</v>
      </c>
      <c r="G183" s="429">
        <v>8647.07582</v>
      </c>
      <c r="H183" s="429">
        <v>0</v>
      </c>
      <c r="I183" s="429">
        <v>0</v>
      </c>
    </row>
    <row r="184" spans="1:9" ht="15.75" x14ac:dyDescent="0.2">
      <c r="A184" s="431" t="s">
        <v>128</v>
      </c>
      <c r="B184" s="332" t="s">
        <v>4</v>
      </c>
      <c r="C184" s="332" t="s">
        <v>213</v>
      </c>
      <c r="D184" s="332" t="s">
        <v>203</v>
      </c>
      <c r="E184" s="332"/>
      <c r="F184" s="332"/>
      <c r="G184" s="427">
        <v>860.67200000000003</v>
      </c>
      <c r="H184" s="427">
        <v>200</v>
      </c>
      <c r="I184" s="427">
        <v>200</v>
      </c>
    </row>
    <row r="185" spans="1:9" ht="15.75" x14ac:dyDescent="0.2">
      <c r="A185" s="431" t="s">
        <v>214</v>
      </c>
      <c r="B185" s="332" t="s">
        <v>4</v>
      </c>
      <c r="C185" s="332" t="s">
        <v>213</v>
      </c>
      <c r="D185" s="332" t="s">
        <v>213</v>
      </c>
      <c r="E185" s="332"/>
      <c r="F185" s="332"/>
      <c r="G185" s="427">
        <v>860.67200000000003</v>
      </c>
      <c r="H185" s="427">
        <v>200</v>
      </c>
      <c r="I185" s="427">
        <v>200</v>
      </c>
    </row>
    <row r="186" spans="1:9" ht="31.5" x14ac:dyDescent="0.2">
      <c r="A186" s="358" t="s">
        <v>355</v>
      </c>
      <c r="B186" s="335" t="s">
        <v>4</v>
      </c>
      <c r="C186" s="335" t="s">
        <v>213</v>
      </c>
      <c r="D186" s="335" t="s">
        <v>213</v>
      </c>
      <c r="E186" s="335" t="s">
        <v>354</v>
      </c>
      <c r="F186" s="335"/>
      <c r="G186" s="428">
        <v>860.67200000000003</v>
      </c>
      <c r="H186" s="428">
        <v>200</v>
      </c>
      <c r="I186" s="428">
        <v>200</v>
      </c>
    </row>
    <row r="187" spans="1:9" ht="126" x14ac:dyDescent="0.2">
      <c r="A187" s="358" t="s">
        <v>357</v>
      </c>
      <c r="B187" s="335" t="s">
        <v>4</v>
      </c>
      <c r="C187" s="335" t="s">
        <v>213</v>
      </c>
      <c r="D187" s="335" t="s">
        <v>213</v>
      </c>
      <c r="E187" s="335" t="s">
        <v>356</v>
      </c>
      <c r="F187" s="335"/>
      <c r="G187" s="428">
        <v>860.67200000000003</v>
      </c>
      <c r="H187" s="428">
        <v>200</v>
      </c>
      <c r="I187" s="428">
        <v>200</v>
      </c>
    </row>
    <row r="188" spans="1:9" ht="31.5" x14ac:dyDescent="0.2">
      <c r="A188" s="358" t="s">
        <v>359</v>
      </c>
      <c r="B188" s="335" t="s">
        <v>4</v>
      </c>
      <c r="C188" s="335" t="s">
        <v>213</v>
      </c>
      <c r="D188" s="335" t="s">
        <v>213</v>
      </c>
      <c r="E188" s="335" t="s">
        <v>358</v>
      </c>
      <c r="F188" s="335"/>
      <c r="G188" s="428">
        <v>860.67200000000003</v>
      </c>
      <c r="H188" s="428">
        <v>200</v>
      </c>
      <c r="I188" s="428">
        <v>200</v>
      </c>
    </row>
    <row r="189" spans="1:9" ht="47.25" x14ac:dyDescent="0.2">
      <c r="A189" s="358" t="s">
        <v>404</v>
      </c>
      <c r="B189" s="335" t="s">
        <v>4</v>
      </c>
      <c r="C189" s="335" t="s">
        <v>213</v>
      </c>
      <c r="D189" s="335" t="s">
        <v>213</v>
      </c>
      <c r="E189" s="335" t="s">
        <v>403</v>
      </c>
      <c r="F189" s="335"/>
      <c r="G189" s="428">
        <v>860.67200000000003</v>
      </c>
      <c r="H189" s="428">
        <v>200</v>
      </c>
      <c r="I189" s="428">
        <v>200</v>
      </c>
    </row>
    <row r="190" spans="1:9" ht="47.25" x14ac:dyDescent="0.2">
      <c r="A190" s="358" t="s">
        <v>405</v>
      </c>
      <c r="B190" s="335" t="s">
        <v>4</v>
      </c>
      <c r="C190" s="335" t="s">
        <v>213</v>
      </c>
      <c r="D190" s="335" t="s">
        <v>213</v>
      </c>
      <c r="E190" s="335" t="s">
        <v>307</v>
      </c>
      <c r="F190" s="335"/>
      <c r="G190" s="428">
        <v>385</v>
      </c>
      <c r="H190" s="428">
        <v>200</v>
      </c>
      <c r="I190" s="428">
        <v>200</v>
      </c>
    </row>
    <row r="191" spans="1:9" ht="63" x14ac:dyDescent="0.2">
      <c r="A191" s="432" t="s">
        <v>466</v>
      </c>
      <c r="B191" s="425" t="s">
        <v>4</v>
      </c>
      <c r="C191" s="425" t="s">
        <v>213</v>
      </c>
      <c r="D191" s="425" t="s">
        <v>213</v>
      </c>
      <c r="E191" s="425" t="s">
        <v>307</v>
      </c>
      <c r="F191" s="425" t="s">
        <v>467</v>
      </c>
      <c r="G191" s="429">
        <v>385</v>
      </c>
      <c r="H191" s="429">
        <v>200</v>
      </c>
      <c r="I191" s="429">
        <v>200</v>
      </c>
    </row>
    <row r="192" spans="1:9" ht="78.75" x14ac:dyDescent="0.2">
      <c r="A192" s="358" t="s">
        <v>406</v>
      </c>
      <c r="B192" s="335" t="s">
        <v>4</v>
      </c>
      <c r="C192" s="335" t="s">
        <v>213</v>
      </c>
      <c r="D192" s="335" t="s">
        <v>213</v>
      </c>
      <c r="E192" s="335" t="s">
        <v>308</v>
      </c>
      <c r="F192" s="335"/>
      <c r="G192" s="428">
        <v>475.67200000000003</v>
      </c>
      <c r="H192" s="428">
        <v>0</v>
      </c>
      <c r="I192" s="428">
        <v>0</v>
      </c>
    </row>
    <row r="193" spans="1:9" ht="141.75" x14ac:dyDescent="0.2">
      <c r="A193" s="432" t="s">
        <v>464</v>
      </c>
      <c r="B193" s="425" t="s">
        <v>4</v>
      </c>
      <c r="C193" s="425" t="s">
        <v>213</v>
      </c>
      <c r="D193" s="425" t="s">
        <v>213</v>
      </c>
      <c r="E193" s="425" t="s">
        <v>308</v>
      </c>
      <c r="F193" s="425" t="s">
        <v>465</v>
      </c>
      <c r="G193" s="429">
        <v>475.67200000000003</v>
      </c>
      <c r="H193" s="429">
        <v>0</v>
      </c>
      <c r="I193" s="429">
        <v>0</v>
      </c>
    </row>
    <row r="194" spans="1:9" ht="31.5" x14ac:dyDescent="0.2">
      <c r="A194" s="431" t="s">
        <v>131</v>
      </c>
      <c r="B194" s="332" t="s">
        <v>4</v>
      </c>
      <c r="C194" s="332" t="s">
        <v>208</v>
      </c>
      <c r="D194" s="332" t="s">
        <v>203</v>
      </c>
      <c r="E194" s="332"/>
      <c r="F194" s="332"/>
      <c r="G194" s="427">
        <v>10879.419</v>
      </c>
      <c r="H194" s="427">
        <v>8077.04</v>
      </c>
      <c r="I194" s="427">
        <v>7332.58</v>
      </c>
    </row>
    <row r="195" spans="1:9" ht="15.75" x14ac:dyDescent="0.2">
      <c r="A195" s="431" t="s">
        <v>132</v>
      </c>
      <c r="B195" s="332" t="s">
        <v>4</v>
      </c>
      <c r="C195" s="332" t="s">
        <v>208</v>
      </c>
      <c r="D195" s="332" t="s">
        <v>207</v>
      </c>
      <c r="E195" s="332"/>
      <c r="F195" s="332"/>
      <c r="G195" s="427">
        <v>10879.419</v>
      </c>
      <c r="H195" s="427">
        <v>8077.04</v>
      </c>
      <c r="I195" s="427">
        <v>7332.58</v>
      </c>
    </row>
    <row r="196" spans="1:9" ht="31.5" x14ac:dyDescent="0.2">
      <c r="A196" s="358" t="s">
        <v>355</v>
      </c>
      <c r="B196" s="335" t="s">
        <v>4</v>
      </c>
      <c r="C196" s="335" t="s">
        <v>208</v>
      </c>
      <c r="D196" s="335" t="s">
        <v>207</v>
      </c>
      <c r="E196" s="335" t="s">
        <v>354</v>
      </c>
      <c r="F196" s="335"/>
      <c r="G196" s="428">
        <v>10879.419</v>
      </c>
      <c r="H196" s="428">
        <v>8077.04</v>
      </c>
      <c r="I196" s="428">
        <v>7332.58</v>
      </c>
    </row>
    <row r="197" spans="1:9" ht="126" x14ac:dyDescent="0.2">
      <c r="A197" s="358" t="s">
        <v>357</v>
      </c>
      <c r="B197" s="335" t="s">
        <v>4</v>
      </c>
      <c r="C197" s="335" t="s">
        <v>208</v>
      </c>
      <c r="D197" s="335" t="s">
        <v>207</v>
      </c>
      <c r="E197" s="335" t="s">
        <v>356</v>
      </c>
      <c r="F197" s="335"/>
      <c r="G197" s="428">
        <v>10879.419</v>
      </c>
      <c r="H197" s="428">
        <v>8077.04</v>
      </c>
      <c r="I197" s="428">
        <v>7332.58</v>
      </c>
    </row>
    <row r="198" spans="1:9" ht="31.5" x14ac:dyDescent="0.2">
      <c r="A198" s="358" t="s">
        <v>359</v>
      </c>
      <c r="B198" s="335" t="s">
        <v>4</v>
      </c>
      <c r="C198" s="335" t="s">
        <v>208</v>
      </c>
      <c r="D198" s="335" t="s">
        <v>207</v>
      </c>
      <c r="E198" s="335" t="s">
        <v>358</v>
      </c>
      <c r="F198" s="335"/>
      <c r="G198" s="428">
        <v>10879.419</v>
      </c>
      <c r="H198" s="428">
        <v>8077.04</v>
      </c>
      <c r="I198" s="428">
        <v>7332.58</v>
      </c>
    </row>
    <row r="199" spans="1:9" ht="63" x14ac:dyDescent="0.2">
      <c r="A199" s="358" t="s">
        <v>408</v>
      </c>
      <c r="B199" s="335" t="s">
        <v>4</v>
      </c>
      <c r="C199" s="335" t="s">
        <v>208</v>
      </c>
      <c r="D199" s="335" t="s">
        <v>207</v>
      </c>
      <c r="E199" s="335" t="s">
        <v>407</v>
      </c>
      <c r="F199" s="335"/>
      <c r="G199" s="428">
        <v>10879.419</v>
      </c>
      <c r="H199" s="428">
        <v>8077.04</v>
      </c>
      <c r="I199" s="428">
        <v>7332.58</v>
      </c>
    </row>
    <row r="200" spans="1:9" ht="47.25" x14ac:dyDescent="0.2">
      <c r="A200" s="358" t="s">
        <v>409</v>
      </c>
      <c r="B200" s="335" t="s">
        <v>4</v>
      </c>
      <c r="C200" s="335" t="s">
        <v>208</v>
      </c>
      <c r="D200" s="335" t="s">
        <v>207</v>
      </c>
      <c r="E200" s="335" t="s">
        <v>309</v>
      </c>
      <c r="F200" s="335"/>
      <c r="G200" s="428">
        <v>5281.8789999999999</v>
      </c>
      <c r="H200" s="428">
        <v>6353</v>
      </c>
      <c r="I200" s="428">
        <v>5768.62</v>
      </c>
    </row>
    <row r="201" spans="1:9" ht="141.75" x14ac:dyDescent="0.2">
      <c r="A201" s="432" t="s">
        <v>464</v>
      </c>
      <c r="B201" s="425" t="s">
        <v>4</v>
      </c>
      <c r="C201" s="425" t="s">
        <v>208</v>
      </c>
      <c r="D201" s="425" t="s">
        <v>207</v>
      </c>
      <c r="E201" s="425" t="s">
        <v>309</v>
      </c>
      <c r="F201" s="425" t="s">
        <v>465</v>
      </c>
      <c r="G201" s="429">
        <v>3919</v>
      </c>
      <c r="H201" s="429">
        <v>4733</v>
      </c>
      <c r="I201" s="429">
        <v>4237.8</v>
      </c>
    </row>
    <row r="202" spans="1:9" ht="63" x14ac:dyDescent="0.2">
      <c r="A202" s="432" t="s">
        <v>466</v>
      </c>
      <c r="B202" s="425" t="s">
        <v>4</v>
      </c>
      <c r="C202" s="425" t="s">
        <v>208</v>
      </c>
      <c r="D202" s="425" t="s">
        <v>207</v>
      </c>
      <c r="E202" s="425" t="s">
        <v>309</v>
      </c>
      <c r="F202" s="425" t="s">
        <v>467</v>
      </c>
      <c r="G202" s="429">
        <v>1362.8789999999999</v>
      </c>
      <c r="H202" s="429">
        <v>1620</v>
      </c>
      <c r="I202" s="429">
        <v>1530.82</v>
      </c>
    </row>
    <row r="203" spans="1:9" ht="31.5" x14ac:dyDescent="0.2">
      <c r="A203" s="358" t="s">
        <v>410</v>
      </c>
      <c r="B203" s="335" t="s">
        <v>4</v>
      </c>
      <c r="C203" s="335" t="s">
        <v>208</v>
      </c>
      <c r="D203" s="335" t="s">
        <v>207</v>
      </c>
      <c r="E203" s="335" t="s">
        <v>310</v>
      </c>
      <c r="F203" s="335"/>
      <c r="G203" s="428">
        <v>1372.54</v>
      </c>
      <c r="H203" s="428">
        <v>1224.04</v>
      </c>
      <c r="I203" s="428">
        <v>1263.96</v>
      </c>
    </row>
    <row r="204" spans="1:9" ht="141.75" x14ac:dyDescent="0.2">
      <c r="A204" s="432" t="s">
        <v>464</v>
      </c>
      <c r="B204" s="425" t="s">
        <v>4</v>
      </c>
      <c r="C204" s="425" t="s">
        <v>208</v>
      </c>
      <c r="D204" s="425" t="s">
        <v>207</v>
      </c>
      <c r="E204" s="425" t="s">
        <v>310</v>
      </c>
      <c r="F204" s="425" t="s">
        <v>465</v>
      </c>
      <c r="G204" s="429">
        <v>1008.54</v>
      </c>
      <c r="H204" s="429">
        <v>1008.04</v>
      </c>
      <c r="I204" s="429">
        <v>1047.96</v>
      </c>
    </row>
    <row r="205" spans="1:9" ht="63" x14ac:dyDescent="0.2">
      <c r="A205" s="432" t="s">
        <v>466</v>
      </c>
      <c r="B205" s="425" t="s">
        <v>4</v>
      </c>
      <c r="C205" s="425" t="s">
        <v>208</v>
      </c>
      <c r="D205" s="425" t="s">
        <v>207</v>
      </c>
      <c r="E205" s="425" t="s">
        <v>310</v>
      </c>
      <c r="F205" s="425" t="s">
        <v>467</v>
      </c>
      <c r="G205" s="429">
        <v>364</v>
      </c>
      <c r="H205" s="429">
        <v>216</v>
      </c>
      <c r="I205" s="429">
        <v>216</v>
      </c>
    </row>
    <row r="206" spans="1:9" ht="63" x14ac:dyDescent="0.2">
      <c r="A206" s="358" t="s">
        <v>411</v>
      </c>
      <c r="B206" s="335" t="s">
        <v>4</v>
      </c>
      <c r="C206" s="335" t="s">
        <v>208</v>
      </c>
      <c r="D206" s="335" t="s">
        <v>207</v>
      </c>
      <c r="E206" s="335" t="s">
        <v>311</v>
      </c>
      <c r="F206" s="335"/>
      <c r="G206" s="428">
        <v>1090</v>
      </c>
      <c r="H206" s="428">
        <v>500</v>
      </c>
      <c r="I206" s="428">
        <v>300</v>
      </c>
    </row>
    <row r="207" spans="1:9" ht="63" x14ac:dyDescent="0.2">
      <c r="A207" s="432" t="s">
        <v>466</v>
      </c>
      <c r="B207" s="425" t="s">
        <v>4</v>
      </c>
      <c r="C207" s="425" t="s">
        <v>208</v>
      </c>
      <c r="D207" s="425" t="s">
        <v>207</v>
      </c>
      <c r="E207" s="425" t="s">
        <v>311</v>
      </c>
      <c r="F207" s="425" t="s">
        <v>467</v>
      </c>
      <c r="G207" s="429">
        <v>1090</v>
      </c>
      <c r="H207" s="429">
        <v>500</v>
      </c>
      <c r="I207" s="429">
        <v>300</v>
      </c>
    </row>
    <row r="208" spans="1:9" ht="189" x14ac:dyDescent="0.2">
      <c r="A208" s="433" t="s">
        <v>412</v>
      </c>
      <c r="B208" s="335" t="s">
        <v>4</v>
      </c>
      <c r="C208" s="335" t="s">
        <v>208</v>
      </c>
      <c r="D208" s="335" t="s">
        <v>207</v>
      </c>
      <c r="E208" s="335" t="s">
        <v>312</v>
      </c>
      <c r="F208" s="335"/>
      <c r="G208" s="428">
        <v>3135</v>
      </c>
      <c r="H208" s="428">
        <v>0</v>
      </c>
      <c r="I208" s="428">
        <v>0</v>
      </c>
    </row>
    <row r="209" spans="1:9" ht="141.75" x14ac:dyDescent="0.2">
      <c r="A209" s="432" t="s">
        <v>464</v>
      </c>
      <c r="B209" s="425" t="s">
        <v>4</v>
      </c>
      <c r="C209" s="425" t="s">
        <v>208</v>
      </c>
      <c r="D209" s="425" t="s">
        <v>207</v>
      </c>
      <c r="E209" s="425" t="s">
        <v>312</v>
      </c>
      <c r="F209" s="425" t="s">
        <v>465</v>
      </c>
      <c r="G209" s="429">
        <v>3135</v>
      </c>
      <c r="H209" s="429">
        <v>0</v>
      </c>
      <c r="I209" s="429">
        <v>0</v>
      </c>
    </row>
    <row r="210" spans="1:9" ht="15.75" x14ac:dyDescent="0.2">
      <c r="A210" s="431" t="s">
        <v>28</v>
      </c>
      <c r="B210" s="332" t="s">
        <v>4</v>
      </c>
      <c r="C210" s="332" t="s">
        <v>205</v>
      </c>
      <c r="D210" s="332" t="s">
        <v>203</v>
      </c>
      <c r="E210" s="332"/>
      <c r="F210" s="332"/>
      <c r="G210" s="427">
        <v>861.96</v>
      </c>
      <c r="H210" s="427">
        <v>635.80999999999995</v>
      </c>
      <c r="I210" s="427">
        <v>664.36</v>
      </c>
    </row>
    <row r="211" spans="1:9" ht="15.75" x14ac:dyDescent="0.2">
      <c r="A211" s="431" t="s">
        <v>46</v>
      </c>
      <c r="B211" s="332" t="s">
        <v>4</v>
      </c>
      <c r="C211" s="332" t="s">
        <v>205</v>
      </c>
      <c r="D211" s="332" t="s">
        <v>207</v>
      </c>
      <c r="E211" s="332"/>
      <c r="F211" s="332"/>
      <c r="G211" s="427">
        <v>861.96</v>
      </c>
      <c r="H211" s="427">
        <v>635.80999999999995</v>
      </c>
      <c r="I211" s="427">
        <v>664.36</v>
      </c>
    </row>
    <row r="212" spans="1:9" ht="47.25" x14ac:dyDescent="0.2">
      <c r="A212" s="358" t="s">
        <v>322</v>
      </c>
      <c r="B212" s="335" t="s">
        <v>4</v>
      </c>
      <c r="C212" s="335" t="s">
        <v>205</v>
      </c>
      <c r="D212" s="335" t="s">
        <v>207</v>
      </c>
      <c r="E212" s="335" t="s">
        <v>321</v>
      </c>
      <c r="F212" s="335"/>
      <c r="G212" s="428">
        <v>861.96</v>
      </c>
      <c r="H212" s="428">
        <v>635.80999999999995</v>
      </c>
      <c r="I212" s="428">
        <v>664.36</v>
      </c>
    </row>
    <row r="213" spans="1:9" ht="31.5" x14ac:dyDescent="0.2">
      <c r="A213" s="358" t="s">
        <v>341</v>
      </c>
      <c r="B213" s="335" t="s">
        <v>4</v>
      </c>
      <c r="C213" s="335" t="s">
        <v>205</v>
      </c>
      <c r="D213" s="335" t="s">
        <v>207</v>
      </c>
      <c r="E213" s="335" t="s">
        <v>340</v>
      </c>
      <c r="F213" s="335"/>
      <c r="G213" s="428">
        <v>861.96</v>
      </c>
      <c r="H213" s="428">
        <v>635.80999999999995</v>
      </c>
      <c r="I213" s="428">
        <v>664.36</v>
      </c>
    </row>
    <row r="214" spans="1:9" ht="15.75" x14ac:dyDescent="0.2">
      <c r="A214" s="358" t="s">
        <v>14</v>
      </c>
      <c r="B214" s="335" t="s">
        <v>4</v>
      </c>
      <c r="C214" s="335" t="s">
        <v>205</v>
      </c>
      <c r="D214" s="335" t="s">
        <v>207</v>
      </c>
      <c r="E214" s="335" t="s">
        <v>342</v>
      </c>
      <c r="F214" s="335"/>
      <c r="G214" s="428">
        <v>861.96</v>
      </c>
      <c r="H214" s="428">
        <v>635.80999999999995</v>
      </c>
      <c r="I214" s="428">
        <v>664.36</v>
      </c>
    </row>
    <row r="215" spans="1:9" ht="15.75" x14ac:dyDescent="0.2">
      <c r="A215" s="358" t="s">
        <v>350</v>
      </c>
      <c r="B215" s="335" t="s">
        <v>4</v>
      </c>
      <c r="C215" s="335" t="s">
        <v>205</v>
      </c>
      <c r="D215" s="335" t="s">
        <v>207</v>
      </c>
      <c r="E215" s="335" t="s">
        <v>349</v>
      </c>
      <c r="F215" s="335"/>
      <c r="G215" s="428">
        <v>861.96</v>
      </c>
      <c r="H215" s="428">
        <v>635.80999999999995</v>
      </c>
      <c r="I215" s="428">
        <v>664.36</v>
      </c>
    </row>
    <row r="216" spans="1:9" ht="31.5" x14ac:dyDescent="0.2">
      <c r="A216" s="358" t="s">
        <v>413</v>
      </c>
      <c r="B216" s="335" t="s">
        <v>4</v>
      </c>
      <c r="C216" s="335" t="s">
        <v>205</v>
      </c>
      <c r="D216" s="335" t="s">
        <v>207</v>
      </c>
      <c r="E216" s="335" t="s">
        <v>313</v>
      </c>
      <c r="F216" s="335"/>
      <c r="G216" s="428">
        <v>861.96</v>
      </c>
      <c r="H216" s="428">
        <v>635.80999999999995</v>
      </c>
      <c r="I216" s="428">
        <v>664.36</v>
      </c>
    </row>
    <row r="217" spans="1:9" ht="31.5" x14ac:dyDescent="0.2">
      <c r="A217" s="432" t="s">
        <v>468</v>
      </c>
      <c r="B217" s="425" t="s">
        <v>4</v>
      </c>
      <c r="C217" s="425" t="s">
        <v>205</v>
      </c>
      <c r="D217" s="425" t="s">
        <v>207</v>
      </c>
      <c r="E217" s="425" t="s">
        <v>313</v>
      </c>
      <c r="F217" s="425" t="s">
        <v>469</v>
      </c>
      <c r="G217" s="429">
        <v>861.96</v>
      </c>
      <c r="H217" s="429">
        <v>635.80999999999995</v>
      </c>
      <c r="I217" s="429">
        <v>664.36</v>
      </c>
    </row>
    <row r="218" spans="1:9" ht="31.5" x14ac:dyDescent="0.2">
      <c r="A218" s="431" t="s">
        <v>133</v>
      </c>
      <c r="B218" s="332" t="s">
        <v>4</v>
      </c>
      <c r="C218" s="332" t="s">
        <v>201</v>
      </c>
      <c r="D218" s="332" t="s">
        <v>203</v>
      </c>
      <c r="E218" s="332"/>
      <c r="F218" s="332"/>
      <c r="G218" s="427">
        <v>1000</v>
      </c>
      <c r="H218" s="427">
        <v>1100</v>
      </c>
      <c r="I218" s="427">
        <v>1000</v>
      </c>
    </row>
    <row r="219" spans="1:9" ht="15.75" x14ac:dyDescent="0.2">
      <c r="A219" s="431" t="s">
        <v>135</v>
      </c>
      <c r="B219" s="332" t="s">
        <v>4</v>
      </c>
      <c r="C219" s="332" t="s">
        <v>201</v>
      </c>
      <c r="D219" s="332" t="s">
        <v>200</v>
      </c>
      <c r="E219" s="332"/>
      <c r="F219" s="332"/>
      <c r="G219" s="427">
        <v>1000</v>
      </c>
      <c r="H219" s="427">
        <v>1100</v>
      </c>
      <c r="I219" s="427">
        <v>1000</v>
      </c>
    </row>
    <row r="220" spans="1:9" ht="31.5" x14ac:dyDescent="0.2">
      <c r="A220" s="358" t="s">
        <v>355</v>
      </c>
      <c r="B220" s="335" t="s">
        <v>4</v>
      </c>
      <c r="C220" s="335" t="s">
        <v>201</v>
      </c>
      <c r="D220" s="335" t="s">
        <v>200</v>
      </c>
      <c r="E220" s="335" t="s">
        <v>354</v>
      </c>
      <c r="F220" s="335"/>
      <c r="G220" s="428">
        <v>1000</v>
      </c>
      <c r="H220" s="428">
        <v>1100</v>
      </c>
      <c r="I220" s="428">
        <v>1000</v>
      </c>
    </row>
    <row r="221" spans="1:9" ht="126" x14ac:dyDescent="0.2">
      <c r="A221" s="358" t="s">
        <v>357</v>
      </c>
      <c r="B221" s="335" t="s">
        <v>4</v>
      </c>
      <c r="C221" s="335" t="s">
        <v>201</v>
      </c>
      <c r="D221" s="335" t="s">
        <v>200</v>
      </c>
      <c r="E221" s="335" t="s">
        <v>356</v>
      </c>
      <c r="F221" s="335"/>
      <c r="G221" s="428">
        <v>1000</v>
      </c>
      <c r="H221" s="428">
        <v>1100</v>
      </c>
      <c r="I221" s="428">
        <v>1000</v>
      </c>
    </row>
    <row r="222" spans="1:9" ht="31.5" x14ac:dyDescent="0.2">
      <c r="A222" s="358" t="s">
        <v>359</v>
      </c>
      <c r="B222" s="335" t="s">
        <v>4</v>
      </c>
      <c r="C222" s="335" t="s">
        <v>201</v>
      </c>
      <c r="D222" s="335" t="s">
        <v>200</v>
      </c>
      <c r="E222" s="335" t="s">
        <v>358</v>
      </c>
      <c r="F222" s="335"/>
      <c r="G222" s="428">
        <v>1000</v>
      </c>
      <c r="H222" s="428">
        <v>1100</v>
      </c>
      <c r="I222" s="428">
        <v>1000</v>
      </c>
    </row>
    <row r="223" spans="1:9" ht="63" x14ac:dyDescent="0.2">
      <c r="A223" s="358" t="s">
        <v>408</v>
      </c>
      <c r="B223" s="335" t="s">
        <v>4</v>
      </c>
      <c r="C223" s="335" t="s">
        <v>201</v>
      </c>
      <c r="D223" s="335" t="s">
        <v>200</v>
      </c>
      <c r="E223" s="335" t="s">
        <v>407</v>
      </c>
      <c r="F223" s="335"/>
      <c r="G223" s="428">
        <v>1000</v>
      </c>
      <c r="H223" s="428">
        <v>1100</v>
      </c>
      <c r="I223" s="428">
        <v>1000</v>
      </c>
    </row>
    <row r="224" spans="1:9" ht="47.25" x14ac:dyDescent="0.2">
      <c r="A224" s="358" t="s">
        <v>414</v>
      </c>
      <c r="B224" s="335" t="s">
        <v>4</v>
      </c>
      <c r="C224" s="335" t="s">
        <v>201</v>
      </c>
      <c r="D224" s="335" t="s">
        <v>200</v>
      </c>
      <c r="E224" s="335" t="s">
        <v>314</v>
      </c>
      <c r="F224" s="335"/>
      <c r="G224" s="428">
        <v>1000</v>
      </c>
      <c r="H224" s="428">
        <v>1100</v>
      </c>
      <c r="I224" s="428">
        <v>1000</v>
      </c>
    </row>
    <row r="225" spans="1:9" ht="63" x14ac:dyDescent="0.2">
      <c r="A225" s="432" t="s">
        <v>466</v>
      </c>
      <c r="B225" s="425" t="s">
        <v>4</v>
      </c>
      <c r="C225" s="425" t="s">
        <v>201</v>
      </c>
      <c r="D225" s="425" t="s">
        <v>200</v>
      </c>
      <c r="E225" s="425" t="s">
        <v>314</v>
      </c>
      <c r="F225" s="425" t="s">
        <v>467</v>
      </c>
      <c r="G225" s="429">
        <v>1000</v>
      </c>
      <c r="H225" s="429">
        <v>1100</v>
      </c>
      <c r="I225" s="429">
        <v>1000</v>
      </c>
    </row>
    <row r="226" spans="1:9" ht="15.75" x14ac:dyDescent="0.2">
      <c r="A226" s="434" t="s">
        <v>199</v>
      </c>
      <c r="B226" s="332"/>
      <c r="C226" s="332"/>
      <c r="D226" s="332"/>
      <c r="E226" s="332"/>
      <c r="F226" s="332"/>
      <c r="G226" s="427">
        <f>G10</f>
        <v>92084.580979999999</v>
      </c>
      <c r="H226" s="427">
        <f t="shared" ref="H226:I226" si="0">H10</f>
        <v>56746.05</v>
      </c>
      <c r="I226" s="427">
        <f t="shared" si="0"/>
        <v>54311.63</v>
      </c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39370078740157483" top="0.78740157480314965" bottom="0.78740157480314965" header="0.31496062992125984" footer="0.31496062992125984"/>
  <pageSetup paperSize="9" scale="7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5"/>
  <sheetViews>
    <sheetView tabSelected="1" workbookViewId="0">
      <selection activeCell="B19" sqref="B19"/>
    </sheetView>
  </sheetViews>
  <sheetFormatPr defaultRowHeight="12.75" x14ac:dyDescent="0.2"/>
  <cols>
    <col min="1" max="1" width="5.85546875" style="65" bestFit="1" customWidth="1"/>
    <col min="2" max="2" width="45.28515625" bestFit="1" customWidth="1"/>
    <col min="3" max="3" width="7.5703125" style="66" customWidth="1"/>
    <col min="4" max="4" width="12.5703125" customWidth="1"/>
    <col min="5" max="5" width="13.42578125" bestFit="1" customWidth="1"/>
    <col min="6" max="6" width="14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392" t="s">
        <v>424</v>
      </c>
      <c r="F1" s="392"/>
    </row>
    <row r="2" spans="1:6" ht="15" x14ac:dyDescent="0.2">
      <c r="B2" s="67"/>
      <c r="E2" s="393" t="s">
        <v>179</v>
      </c>
      <c r="F2" s="393"/>
    </row>
    <row r="3" spans="1:6" ht="15" x14ac:dyDescent="0.2">
      <c r="E3" s="393" t="s">
        <v>107</v>
      </c>
      <c r="F3" s="393"/>
    </row>
    <row r="4" spans="1:6" ht="15" x14ac:dyDescent="0.2">
      <c r="E4" s="393" t="s">
        <v>457</v>
      </c>
      <c r="F4" s="393"/>
    </row>
    <row r="5" spans="1:6" x14ac:dyDescent="0.2">
      <c r="A5" s="403" t="s">
        <v>423</v>
      </c>
      <c r="B5" s="421"/>
      <c r="C5" s="421"/>
      <c r="D5" s="421"/>
      <c r="E5" s="421"/>
      <c r="F5" s="421"/>
    </row>
    <row r="6" spans="1:6" x14ac:dyDescent="0.2">
      <c r="A6" s="421"/>
      <c r="B6" s="421"/>
      <c r="C6" s="421"/>
      <c r="D6" s="421"/>
      <c r="E6" s="421"/>
      <c r="F6" s="421"/>
    </row>
    <row r="7" spans="1:6" ht="24" customHeight="1" x14ac:dyDescent="0.2">
      <c r="A7" s="421"/>
      <c r="B7" s="421"/>
      <c r="C7" s="421"/>
      <c r="D7" s="421"/>
      <c r="E7" s="421"/>
      <c r="F7" s="421"/>
    </row>
    <row r="9" spans="1:6" x14ac:dyDescent="0.2">
      <c r="A9" s="415" t="s">
        <v>178</v>
      </c>
      <c r="B9" s="417" t="s">
        <v>180</v>
      </c>
      <c r="C9" s="418" t="s">
        <v>181</v>
      </c>
      <c r="D9" s="419" t="s">
        <v>425</v>
      </c>
      <c r="E9" s="420"/>
      <c r="F9" s="420"/>
    </row>
    <row r="10" spans="1:6" s="80" customFormat="1" ht="14.25" x14ac:dyDescent="0.2">
      <c r="A10" s="416"/>
      <c r="B10" s="416"/>
      <c r="C10" s="416"/>
      <c r="D10" s="359" t="s">
        <v>426</v>
      </c>
      <c r="E10" s="359" t="s">
        <v>427</v>
      </c>
      <c r="F10" s="359" t="s">
        <v>428</v>
      </c>
    </row>
    <row r="11" spans="1:6" s="25" customFormat="1" ht="85.5" x14ac:dyDescent="0.2">
      <c r="A11" s="71"/>
      <c r="B11" s="360" t="s">
        <v>429</v>
      </c>
      <c r="C11" s="68"/>
      <c r="D11" s="70">
        <f>D19+D12</f>
        <v>73496.285999999993</v>
      </c>
      <c r="E11" s="70">
        <f>E19+E12</f>
        <v>28245.969999999994</v>
      </c>
      <c r="F11" s="70">
        <f>F19+F12</f>
        <v>35429.4</v>
      </c>
    </row>
    <row r="12" spans="1:6" s="25" customFormat="1" ht="28.5" x14ac:dyDescent="0.2">
      <c r="A12" s="71">
        <v>1</v>
      </c>
      <c r="B12" s="360" t="s">
        <v>373</v>
      </c>
      <c r="C12" s="68"/>
      <c r="D12" s="70">
        <f>SUM(D13:D18)</f>
        <v>26395.216</v>
      </c>
      <c r="E12" s="70">
        <f t="shared" ref="E12:F12" si="0">SUM(E13:E18)</f>
        <v>3292.17</v>
      </c>
      <c r="F12" s="70">
        <f t="shared" si="0"/>
        <v>740</v>
      </c>
    </row>
    <row r="13" spans="1:6" s="25" customFormat="1" ht="30" x14ac:dyDescent="0.2">
      <c r="A13" s="76" t="s">
        <v>430</v>
      </c>
      <c r="B13" s="361" t="s">
        <v>375</v>
      </c>
      <c r="C13" s="362" t="s">
        <v>31</v>
      </c>
      <c r="D13" s="69">
        <f>'приложение 6.1'!F105</f>
        <v>3197.2</v>
      </c>
      <c r="E13" s="69">
        <v>0</v>
      </c>
      <c r="F13" s="69">
        <v>0</v>
      </c>
    </row>
    <row r="14" spans="1:6" s="25" customFormat="1" ht="60" x14ac:dyDescent="0.2">
      <c r="A14" s="76" t="s">
        <v>431</v>
      </c>
      <c r="B14" s="361" t="s">
        <v>388</v>
      </c>
      <c r="C14" s="362" t="s">
        <v>20</v>
      </c>
      <c r="D14" s="69">
        <v>0</v>
      </c>
      <c r="E14" s="69">
        <v>2616.52</v>
      </c>
      <c r="F14" s="69">
        <v>0</v>
      </c>
    </row>
    <row r="15" spans="1:6" s="25" customFormat="1" ht="45" x14ac:dyDescent="0.2">
      <c r="A15" s="76" t="s">
        <v>432</v>
      </c>
      <c r="B15" s="361" t="s">
        <v>398</v>
      </c>
      <c r="C15" s="362" t="s">
        <v>21</v>
      </c>
      <c r="D15" s="69">
        <f>'приложение 6.1'!F171</f>
        <v>862.93</v>
      </c>
      <c r="E15" s="69">
        <v>675.65</v>
      </c>
      <c r="F15" s="69">
        <v>740</v>
      </c>
    </row>
    <row r="16" spans="1:6" s="25" customFormat="1" ht="60" x14ac:dyDescent="0.2">
      <c r="A16" s="76" t="s">
        <v>433</v>
      </c>
      <c r="B16" s="361" t="s">
        <v>401</v>
      </c>
      <c r="C16" s="362" t="s">
        <v>21</v>
      </c>
      <c r="D16" s="69">
        <v>2064.6</v>
      </c>
      <c r="E16" s="69">
        <v>0</v>
      </c>
      <c r="F16" s="69">
        <v>0</v>
      </c>
    </row>
    <row r="17" spans="1:6" s="25" customFormat="1" ht="60" x14ac:dyDescent="0.2">
      <c r="A17" s="76" t="s">
        <v>447</v>
      </c>
      <c r="B17" s="361" t="s">
        <v>416</v>
      </c>
      <c r="C17" s="362" t="s">
        <v>21</v>
      </c>
      <c r="D17" s="69">
        <f>'приложение 6.1'!F177</f>
        <v>8647.08</v>
      </c>
      <c r="E17" s="69">
        <v>0</v>
      </c>
      <c r="F17" s="69">
        <v>0</v>
      </c>
    </row>
    <row r="18" spans="1:6" s="25" customFormat="1" ht="60" x14ac:dyDescent="0.2">
      <c r="A18" s="76" t="s">
        <v>448</v>
      </c>
      <c r="B18" s="361" t="s">
        <v>419</v>
      </c>
      <c r="C18" s="362" t="s">
        <v>21</v>
      </c>
      <c r="D18" s="69">
        <f>'приложение 6.1'!F180</f>
        <v>11623.406000000001</v>
      </c>
      <c r="E18" s="69">
        <v>0</v>
      </c>
      <c r="F18" s="69">
        <v>0</v>
      </c>
    </row>
    <row r="19" spans="1:6" s="25" customFormat="1" ht="14.25" x14ac:dyDescent="0.2">
      <c r="A19" s="71">
        <v>2</v>
      </c>
      <c r="B19" s="360" t="s">
        <v>458</v>
      </c>
      <c r="C19" s="363"/>
      <c r="D19" s="70">
        <f>SUM(D20:D25)</f>
        <v>47101.07</v>
      </c>
      <c r="E19" s="70">
        <f>'[1]приложение 6.1.'!G132+'[1]приложение 6.1.'!G152+'[1]приложение 6.1.'!G153+'[1]приложение 6.1.'!G155+'[1]приложение 6.1.'!G157+'[1]приложение 6.1.'!G161+'[1]приложение 6.1.'!G94+'[1]приложение 6.1.'!G96+'[1]приложение 6.1.'!G98+'[1]приложение 6.1.'!G159</f>
        <v>24953.799999999996</v>
      </c>
      <c r="F19" s="70">
        <f>SUM(F20:F25)</f>
        <v>34689.4</v>
      </c>
    </row>
    <row r="20" spans="1:6" ht="45" x14ac:dyDescent="0.2">
      <c r="A20" s="76" t="s">
        <v>434</v>
      </c>
      <c r="B20" s="29" t="s">
        <v>435</v>
      </c>
      <c r="C20" s="72" t="s">
        <v>19</v>
      </c>
      <c r="D20" s="69">
        <f>'приложение 6.1'!F107</f>
        <v>805</v>
      </c>
      <c r="E20" s="69">
        <f>'приложение 6.1'!G107</f>
        <v>305</v>
      </c>
      <c r="F20" s="69">
        <f>'приложение 6.1'!H107</f>
        <v>305</v>
      </c>
    </row>
    <row r="21" spans="1:6" ht="30" x14ac:dyDescent="0.2">
      <c r="A21" s="76" t="s">
        <v>436</v>
      </c>
      <c r="B21" s="29" t="s">
        <v>437</v>
      </c>
      <c r="C21" s="72" t="s">
        <v>45</v>
      </c>
      <c r="D21" s="69">
        <f>'приложение 6.1'!F81</f>
        <v>200</v>
      </c>
      <c r="E21" s="69">
        <f>'приложение 6.1'!G81</f>
        <v>200</v>
      </c>
      <c r="F21" s="69">
        <f>'приложение 6.1'!H81</f>
        <v>200</v>
      </c>
    </row>
    <row r="22" spans="1:6" s="75" customFormat="1" ht="60" x14ac:dyDescent="0.25">
      <c r="A22" s="76" t="s">
        <v>438</v>
      </c>
      <c r="B22" s="73" t="s">
        <v>439</v>
      </c>
      <c r="C22" s="72" t="s">
        <v>440</v>
      </c>
      <c r="D22" s="69">
        <f>'приложение 6.1'!F92+'приложение 6.1'!F129+'приложение 6.1'!F153-'приложение 6.1'!F100</f>
        <v>33345.980000000003</v>
      </c>
      <c r="E22" s="69">
        <f>'приложение 6.1'!G92+'приложение 6.1'!G129+'приложение 6.1'!G153-'приложение 6.1'!G100</f>
        <v>27570.32</v>
      </c>
      <c r="F22" s="69">
        <f>'приложение 6.1'!H92+'приложение 6.1'!H129+'приложение 6.1'!H153-'приложение 6.1'!H100</f>
        <v>25641.82</v>
      </c>
    </row>
    <row r="23" spans="1:6" ht="60" x14ac:dyDescent="0.2">
      <c r="A23" s="76" t="s">
        <v>441</v>
      </c>
      <c r="B23" s="29" t="s">
        <v>442</v>
      </c>
      <c r="C23" s="72" t="s">
        <v>182</v>
      </c>
      <c r="D23" s="179">
        <f>'приложение 6.1'!F194+'приложение 6.1'!F226</f>
        <v>11879.42</v>
      </c>
      <c r="E23" s="179">
        <f>'приложение 6.1'!G194+'приложение 6.1'!G226</f>
        <v>9177.0400000000009</v>
      </c>
      <c r="F23" s="179">
        <f>'приложение 6.1'!H194+'приложение 6.1'!H226</f>
        <v>8332.58</v>
      </c>
    </row>
    <row r="24" spans="1:6" ht="30" x14ac:dyDescent="0.25">
      <c r="A24" s="76" t="s">
        <v>443</v>
      </c>
      <c r="B24" s="74" t="s">
        <v>444</v>
      </c>
      <c r="C24" s="40" t="s">
        <v>22</v>
      </c>
      <c r="D24" s="179">
        <f>'приложение 6.1'!F183</f>
        <v>860.67</v>
      </c>
      <c r="E24" s="179">
        <f>'приложение 6.1'!G183</f>
        <v>200</v>
      </c>
      <c r="F24" s="179">
        <f>'приложение 6.1'!H183</f>
        <v>200</v>
      </c>
    </row>
    <row r="25" spans="1:6" ht="78.75" x14ac:dyDescent="0.2">
      <c r="A25" s="76" t="s">
        <v>445</v>
      </c>
      <c r="B25" s="77" t="s">
        <v>446</v>
      </c>
      <c r="C25" s="78" t="s">
        <v>31</v>
      </c>
      <c r="D25" s="364">
        <f>'приложение 6.1'!F100</f>
        <v>10</v>
      </c>
      <c r="E25" s="364">
        <f>'приложение 6.1'!G100</f>
        <v>10</v>
      </c>
      <c r="F25" s="364">
        <f>'приложение 6.1'!H100</f>
        <v>10</v>
      </c>
    </row>
  </sheetData>
  <mergeCells count="9">
    <mergeCell ref="A9:A10"/>
    <mergeCell ref="B9:B10"/>
    <mergeCell ref="C9:C10"/>
    <mergeCell ref="D9:F9"/>
    <mergeCell ref="E1:F1"/>
    <mergeCell ref="E2:F2"/>
    <mergeCell ref="E3:F3"/>
    <mergeCell ref="E4:F4"/>
    <mergeCell ref="A5:F7"/>
  </mergeCells>
  <pageMargins left="0" right="0" top="0" bottom="0" header="0" footer="0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5"/>
  <sheetViews>
    <sheetView zoomScaleNormal="100" workbookViewId="0">
      <selection activeCell="E13" sqref="E13"/>
    </sheetView>
  </sheetViews>
  <sheetFormatPr defaultRowHeight="12.75" x14ac:dyDescent="0.2"/>
  <cols>
    <col min="1" max="1" width="18.42578125" customWidth="1"/>
    <col min="2" max="2" width="24.5703125" customWidth="1"/>
    <col min="3" max="3" width="13.7109375" customWidth="1"/>
    <col min="4" max="4" width="13.5703125" customWidth="1"/>
    <col min="5" max="5" width="13.7109375" customWidth="1"/>
  </cols>
  <sheetData>
    <row r="1" spans="1:5" ht="15" x14ac:dyDescent="0.25">
      <c r="A1" s="185"/>
      <c r="B1" s="185"/>
      <c r="C1" s="185"/>
      <c r="D1" s="185"/>
      <c r="E1" s="187" t="s">
        <v>105</v>
      </c>
    </row>
    <row r="2" spans="1:5" ht="15" x14ac:dyDescent="0.25">
      <c r="A2" s="185"/>
      <c r="B2" s="185"/>
      <c r="C2" s="185"/>
      <c r="D2" s="185"/>
      <c r="E2" s="186" t="s">
        <v>106</v>
      </c>
    </row>
    <row r="3" spans="1:5" ht="15" x14ac:dyDescent="0.25">
      <c r="A3" s="185"/>
      <c r="B3" s="185"/>
      <c r="C3" s="185"/>
      <c r="D3" s="185"/>
      <c r="E3" s="186" t="s">
        <v>107</v>
      </c>
    </row>
    <row r="4" spans="1:5" ht="15" x14ac:dyDescent="0.25">
      <c r="B4" s="185"/>
      <c r="C4" s="185"/>
      <c r="D4" s="185"/>
      <c r="E4" s="186" t="s">
        <v>457</v>
      </c>
    </row>
    <row r="5" spans="1:5" ht="15" x14ac:dyDescent="0.25">
      <c r="B5" s="185"/>
      <c r="C5" s="185"/>
      <c r="D5" s="85"/>
      <c r="E5" s="185"/>
    </row>
    <row r="6" spans="1:5" x14ac:dyDescent="0.2">
      <c r="A6" s="373" t="s">
        <v>232</v>
      </c>
      <c r="B6" s="373"/>
      <c r="C6" s="373"/>
      <c r="D6" s="373"/>
      <c r="E6" s="374"/>
    </row>
    <row r="7" spans="1:5" x14ac:dyDescent="0.2">
      <c r="A7" s="373"/>
      <c r="B7" s="373"/>
      <c r="C7" s="373"/>
      <c r="D7" s="373"/>
      <c r="E7" s="374"/>
    </row>
    <row r="8" spans="1:5" x14ac:dyDescent="0.2">
      <c r="A8" s="375"/>
      <c r="B8" s="375"/>
      <c r="C8" s="375"/>
      <c r="D8" s="375"/>
      <c r="E8" s="376"/>
    </row>
    <row r="9" spans="1:5" ht="89.25" x14ac:dyDescent="0.2">
      <c r="A9" s="206" t="s">
        <v>50</v>
      </c>
      <c r="B9" s="206" t="s">
        <v>3</v>
      </c>
      <c r="C9" s="206" t="s">
        <v>51</v>
      </c>
      <c r="D9" s="206" t="s">
        <v>185</v>
      </c>
      <c r="E9" s="206" t="s">
        <v>186</v>
      </c>
    </row>
    <row r="10" spans="1:5" ht="60.75" x14ac:dyDescent="0.2">
      <c r="A10" s="245"/>
      <c r="B10" s="242" t="s">
        <v>53</v>
      </c>
      <c r="C10" s="223">
        <f>C11+C26</f>
        <v>28085925</v>
      </c>
      <c r="D10" s="223">
        <f>+D11+D26</f>
        <v>0</v>
      </c>
      <c r="E10" s="223">
        <f>+E11+E26</f>
        <v>28085925</v>
      </c>
    </row>
    <row r="11" spans="1:5" ht="40.5" x14ac:dyDescent="0.2">
      <c r="A11" s="245"/>
      <c r="B11" s="242" t="s">
        <v>54</v>
      </c>
      <c r="C11" s="223">
        <f>C12+C14+C17+C19+C21</f>
        <v>27048200</v>
      </c>
      <c r="D11" s="223">
        <f>+D12+D14+D17+D19+D21</f>
        <v>0</v>
      </c>
      <c r="E11" s="223">
        <f>+E12+E14+E17+E19+E21</f>
        <v>27048200</v>
      </c>
    </row>
    <row r="12" spans="1:5" ht="24" x14ac:dyDescent="0.2">
      <c r="A12" s="232" t="s">
        <v>55</v>
      </c>
      <c r="B12" s="246" t="s">
        <v>56</v>
      </c>
      <c r="C12" s="234">
        <f>C13</f>
        <v>2670000</v>
      </c>
      <c r="D12" s="234">
        <f>SUM(D13:D13)</f>
        <v>0</v>
      </c>
      <c r="E12" s="234">
        <f>C12+D12</f>
        <v>2670000</v>
      </c>
    </row>
    <row r="13" spans="1:5" ht="153" x14ac:dyDescent="0.2">
      <c r="A13" s="12" t="s">
        <v>110</v>
      </c>
      <c r="B13" s="12" t="s">
        <v>57</v>
      </c>
      <c r="C13" s="13">
        <v>2670000</v>
      </c>
      <c r="D13" s="13"/>
      <c r="E13" s="13">
        <f>C13+D13</f>
        <v>2670000</v>
      </c>
    </row>
    <row r="14" spans="1:5" ht="110.25" x14ac:dyDescent="0.2">
      <c r="A14" s="227" t="s">
        <v>58</v>
      </c>
      <c r="B14" s="244" t="s">
        <v>59</v>
      </c>
      <c r="C14" s="223">
        <f>C15+C16</f>
        <v>2325400</v>
      </c>
      <c r="D14" s="223">
        <f>SUM(D15:D16)</f>
        <v>0</v>
      </c>
      <c r="E14" s="223">
        <f>C14+D14</f>
        <v>2325400</v>
      </c>
    </row>
    <row r="15" spans="1:5" ht="140.25" x14ac:dyDescent="0.2">
      <c r="A15" s="12" t="s">
        <v>108</v>
      </c>
      <c r="B15" s="12" t="s">
        <v>183</v>
      </c>
      <c r="C15" s="82">
        <v>851590</v>
      </c>
      <c r="D15" s="82"/>
      <c r="E15" s="82">
        <f>C15+D15</f>
        <v>851590</v>
      </c>
    </row>
    <row r="16" spans="1:5" ht="140.25" x14ac:dyDescent="0.2">
      <c r="A16" s="12" t="s">
        <v>109</v>
      </c>
      <c r="B16" s="12" t="s">
        <v>60</v>
      </c>
      <c r="C16" s="82">
        <v>1473810</v>
      </c>
      <c r="D16" s="82"/>
      <c r="E16" s="82">
        <f>C16+D16</f>
        <v>1473810</v>
      </c>
    </row>
    <row r="17" spans="1:5" ht="38.25" x14ac:dyDescent="0.2">
      <c r="A17" s="227" t="s">
        <v>61</v>
      </c>
      <c r="B17" s="206" t="s">
        <v>62</v>
      </c>
      <c r="C17" s="223">
        <f>C18</f>
        <v>345000</v>
      </c>
      <c r="D17" s="223">
        <f>+D18</f>
        <v>0</v>
      </c>
      <c r="E17" s="223">
        <f>+E18</f>
        <v>345000</v>
      </c>
    </row>
    <row r="18" spans="1:5" ht="25.5" x14ac:dyDescent="0.25">
      <c r="A18" s="12" t="s">
        <v>63</v>
      </c>
      <c r="B18" s="12" t="s">
        <v>62</v>
      </c>
      <c r="C18" s="14">
        <v>345000</v>
      </c>
      <c r="D18" s="14"/>
      <c r="E18" s="14">
        <f>C18+D18</f>
        <v>345000</v>
      </c>
    </row>
    <row r="19" spans="1:5" ht="31.5" x14ac:dyDescent="0.2">
      <c r="A19" s="227" t="s">
        <v>64</v>
      </c>
      <c r="B19" s="244" t="s">
        <v>65</v>
      </c>
      <c r="C19" s="223">
        <f>C20</f>
        <v>1657800</v>
      </c>
      <c r="D19" s="223">
        <f>+D20</f>
        <v>0</v>
      </c>
      <c r="E19" s="223">
        <f>C19+D19</f>
        <v>1657800</v>
      </c>
    </row>
    <row r="20" spans="1:5" ht="76.5" x14ac:dyDescent="0.2">
      <c r="A20" s="12" t="s">
        <v>111</v>
      </c>
      <c r="B20" s="12" t="s">
        <v>66</v>
      </c>
      <c r="C20" s="15">
        <v>1657800</v>
      </c>
      <c r="D20" s="15"/>
      <c r="E20" s="15">
        <f>C20+D20</f>
        <v>1657800</v>
      </c>
    </row>
    <row r="21" spans="1:5" ht="25.5" x14ac:dyDescent="0.2">
      <c r="A21" s="243" t="s">
        <v>67</v>
      </c>
      <c r="B21" s="244" t="s">
        <v>68</v>
      </c>
      <c r="C21" s="204">
        <f>C22+C24</f>
        <v>20050000</v>
      </c>
      <c r="D21" s="204">
        <f>+D22+D24</f>
        <v>0</v>
      </c>
      <c r="E21" s="204">
        <f>+E22+E24</f>
        <v>20050000</v>
      </c>
    </row>
    <row r="22" spans="1:5" ht="25.5" x14ac:dyDescent="0.2">
      <c r="A22" s="208" t="s">
        <v>69</v>
      </c>
      <c r="B22" s="208" t="s">
        <v>70</v>
      </c>
      <c r="C22" s="204">
        <f>C23</f>
        <v>13200000</v>
      </c>
      <c r="D22" s="204">
        <f>+D23</f>
        <v>0</v>
      </c>
      <c r="E22" s="204">
        <f>+E23</f>
        <v>13200000</v>
      </c>
    </row>
    <row r="23" spans="1:5" ht="63.75" x14ac:dyDescent="0.2">
      <c r="A23" s="12" t="s">
        <v>112</v>
      </c>
      <c r="B23" s="12" t="s">
        <v>71</v>
      </c>
      <c r="C23" s="17">
        <v>13200000</v>
      </c>
      <c r="D23" s="17"/>
      <c r="E23" s="17">
        <f>C23+D23</f>
        <v>13200000</v>
      </c>
    </row>
    <row r="24" spans="1:5" ht="25.5" x14ac:dyDescent="0.2">
      <c r="A24" s="208" t="s">
        <v>72</v>
      </c>
      <c r="B24" s="208" t="s">
        <v>73</v>
      </c>
      <c r="C24" s="204">
        <v>6850000</v>
      </c>
      <c r="D24" s="204">
        <f>+D25</f>
        <v>0</v>
      </c>
      <c r="E24" s="204">
        <f>C24+D24</f>
        <v>6850000</v>
      </c>
    </row>
    <row r="25" spans="1:5" ht="76.5" x14ac:dyDescent="0.2">
      <c r="A25" s="12" t="s">
        <v>113</v>
      </c>
      <c r="B25" s="12" t="s">
        <v>74</v>
      </c>
      <c r="C25" s="17">
        <v>6850000</v>
      </c>
      <c r="D25" s="17"/>
      <c r="E25" s="17">
        <f>C25+D25</f>
        <v>6850000</v>
      </c>
    </row>
    <row r="26" spans="1:5" ht="40.5" x14ac:dyDescent="0.2">
      <c r="A26" s="208"/>
      <c r="B26" s="242" t="s">
        <v>75</v>
      </c>
      <c r="C26" s="223">
        <f>C27</f>
        <v>1037725</v>
      </c>
      <c r="D26" s="223">
        <f>+D27</f>
        <v>0</v>
      </c>
      <c r="E26" s="223">
        <f>+E27</f>
        <v>1037725</v>
      </c>
    </row>
    <row r="27" spans="1:5" ht="89.25" x14ac:dyDescent="0.2">
      <c r="A27" s="243" t="s">
        <v>76</v>
      </c>
      <c r="B27" s="206" t="s">
        <v>77</v>
      </c>
      <c r="C27" s="223">
        <f>C28+C29</f>
        <v>1037725</v>
      </c>
      <c r="D27" s="223">
        <f>SUM(D28:D29)</f>
        <v>0</v>
      </c>
      <c r="E27" s="223">
        <f>C27+D27</f>
        <v>1037725</v>
      </c>
    </row>
    <row r="28" spans="1:5" ht="114.75" x14ac:dyDescent="0.2">
      <c r="A28" s="18" t="s">
        <v>78</v>
      </c>
      <c r="B28" s="18" t="s">
        <v>79</v>
      </c>
      <c r="C28" s="19">
        <v>144495</v>
      </c>
      <c r="D28" s="19"/>
      <c r="E28" s="19">
        <v>144495</v>
      </c>
    </row>
    <row r="29" spans="1:5" ht="140.25" x14ac:dyDescent="0.2">
      <c r="A29" s="12" t="s">
        <v>80</v>
      </c>
      <c r="B29" s="12" t="s">
        <v>81</v>
      </c>
      <c r="C29" s="19">
        <v>893230</v>
      </c>
      <c r="D29" s="19"/>
      <c r="E29" s="19">
        <f>C29+D29</f>
        <v>893230</v>
      </c>
    </row>
    <row r="30" spans="1:5" ht="25.5" x14ac:dyDescent="0.2">
      <c r="A30" s="227" t="s">
        <v>82</v>
      </c>
      <c r="B30" s="206" t="s">
        <v>83</v>
      </c>
      <c r="C30" s="223">
        <f>C31</f>
        <v>33945043.840000004</v>
      </c>
      <c r="D30" s="223">
        <f>+D31</f>
        <v>24637268.199999999</v>
      </c>
      <c r="E30" s="223">
        <f>+E31</f>
        <v>52044312.040000007</v>
      </c>
    </row>
    <row r="31" spans="1:5" s="81" customFormat="1" ht="52.5" x14ac:dyDescent="0.2">
      <c r="A31" s="232" t="s">
        <v>84</v>
      </c>
      <c r="B31" s="233" t="s">
        <v>85</v>
      </c>
      <c r="C31" s="234">
        <f>C32+C33+C44+C47</f>
        <v>33945043.840000004</v>
      </c>
      <c r="D31" s="234">
        <f>+D32+D33+D44+D47</f>
        <v>24637268.199999999</v>
      </c>
      <c r="E31" s="234">
        <f>+E32+E33+E44+E47</f>
        <v>52044312.040000007</v>
      </c>
    </row>
    <row r="32" spans="1:5" s="81" customFormat="1" ht="32.25" thickBot="1" x14ac:dyDescent="0.25">
      <c r="A32" s="235" t="s">
        <v>86</v>
      </c>
      <c r="B32" s="236" t="s">
        <v>87</v>
      </c>
      <c r="C32" s="237">
        <v>22709500</v>
      </c>
      <c r="D32" s="237"/>
      <c r="E32" s="237">
        <f>3840000+12331500</f>
        <v>16171500</v>
      </c>
    </row>
    <row r="33" spans="1:5" s="81" customFormat="1" ht="31.5" x14ac:dyDescent="0.2">
      <c r="A33" s="238" t="s">
        <v>88</v>
      </c>
      <c r="B33" s="239" t="s">
        <v>89</v>
      </c>
      <c r="C33" s="240">
        <f>SUM(C34:C43)</f>
        <v>10934623.84</v>
      </c>
      <c r="D33" s="240">
        <f>SUM(D34:D43)</f>
        <v>19430397.25</v>
      </c>
      <c r="E33" s="241">
        <f>C33+D33</f>
        <v>30365021.09</v>
      </c>
    </row>
    <row r="34" spans="1:5" s="81" customFormat="1" ht="76.5" x14ac:dyDescent="0.2">
      <c r="A34" s="106" t="s">
        <v>90</v>
      </c>
      <c r="B34" s="12" t="s">
        <v>198</v>
      </c>
      <c r="C34" s="8">
        <v>0</v>
      </c>
      <c r="D34" s="8">
        <v>2941419.55</v>
      </c>
      <c r="E34" s="124">
        <f>C34+D34</f>
        <v>2941419.55</v>
      </c>
    </row>
    <row r="35" spans="1:5" s="81" customFormat="1" ht="63.75" x14ac:dyDescent="0.2">
      <c r="A35" s="172" t="s">
        <v>249</v>
      </c>
      <c r="B35" s="182" t="s">
        <v>250</v>
      </c>
      <c r="C35" s="183">
        <v>0</v>
      </c>
      <c r="D35" s="183">
        <v>10329362.539999999</v>
      </c>
      <c r="E35" s="184">
        <f t="shared" ref="E35:E43" si="0">C35+D35</f>
        <v>10329362.539999999</v>
      </c>
    </row>
    <row r="36" spans="1:5" s="81" customFormat="1" ht="63.75" x14ac:dyDescent="0.2">
      <c r="A36" s="172" t="s">
        <v>93</v>
      </c>
      <c r="B36" s="182" t="s">
        <v>94</v>
      </c>
      <c r="C36" s="183">
        <v>1709223.84</v>
      </c>
      <c r="D36" s="183">
        <v>-1709223.84</v>
      </c>
      <c r="E36" s="184">
        <f t="shared" si="0"/>
        <v>0</v>
      </c>
    </row>
    <row r="37" spans="1:5" ht="25.5" x14ac:dyDescent="0.2">
      <c r="A37" s="106" t="s">
        <v>91</v>
      </c>
      <c r="B37" s="23" t="s">
        <v>251</v>
      </c>
      <c r="C37" s="8">
        <v>0</v>
      </c>
      <c r="D37" s="8">
        <v>7868839</v>
      </c>
      <c r="E37" s="124">
        <f t="shared" si="0"/>
        <v>7868839</v>
      </c>
    </row>
    <row r="38" spans="1:5" ht="25.5" x14ac:dyDescent="0.2">
      <c r="A38" s="106" t="s">
        <v>91</v>
      </c>
      <c r="B38" s="23" t="s">
        <v>192</v>
      </c>
      <c r="C38" s="8">
        <v>1567500</v>
      </c>
      <c r="D38" s="8"/>
      <c r="E38" s="124">
        <f t="shared" si="0"/>
        <v>1567500</v>
      </c>
    </row>
    <row r="39" spans="1:5" ht="25.5" x14ac:dyDescent="0.2">
      <c r="A39" s="106" t="s">
        <v>91</v>
      </c>
      <c r="B39" s="23" t="s">
        <v>193</v>
      </c>
      <c r="C39" s="8">
        <v>793900</v>
      </c>
      <c r="D39" s="8"/>
      <c r="E39" s="124">
        <f t="shared" si="0"/>
        <v>793900</v>
      </c>
    </row>
    <row r="40" spans="1:5" ht="25.5" x14ac:dyDescent="0.2">
      <c r="A40" s="106" t="s">
        <v>91</v>
      </c>
      <c r="B40" s="23" t="s">
        <v>194</v>
      </c>
      <c r="C40" s="8">
        <v>3000000</v>
      </c>
      <c r="D40" s="8"/>
      <c r="E40" s="124">
        <f t="shared" si="0"/>
        <v>3000000</v>
      </c>
    </row>
    <row r="41" spans="1:5" ht="25.5" x14ac:dyDescent="0.2">
      <c r="A41" s="106" t="s">
        <v>91</v>
      </c>
      <c r="B41" s="23" t="s">
        <v>195</v>
      </c>
      <c r="C41" s="8">
        <v>1054900</v>
      </c>
      <c r="D41" s="8"/>
      <c r="E41" s="124">
        <f t="shared" si="0"/>
        <v>1054900</v>
      </c>
    </row>
    <row r="42" spans="1:5" ht="25.5" x14ac:dyDescent="0.2">
      <c r="A42" s="106" t="s">
        <v>91</v>
      </c>
      <c r="B42" s="23" t="s">
        <v>196</v>
      </c>
      <c r="C42" s="8">
        <v>909700</v>
      </c>
      <c r="D42" s="8"/>
      <c r="E42" s="124">
        <f t="shared" si="0"/>
        <v>909700</v>
      </c>
    </row>
    <row r="43" spans="1:5" ht="26.25" thickBot="1" x14ac:dyDescent="0.25">
      <c r="A43" s="107" t="s">
        <v>91</v>
      </c>
      <c r="B43" s="173" t="s">
        <v>197</v>
      </c>
      <c r="C43" s="125">
        <v>1899400</v>
      </c>
      <c r="D43" s="125"/>
      <c r="E43" s="126">
        <f t="shared" si="0"/>
        <v>1899400</v>
      </c>
    </row>
    <row r="44" spans="1:5" ht="63.75" x14ac:dyDescent="0.2">
      <c r="A44" s="229" t="s">
        <v>95</v>
      </c>
      <c r="B44" s="230" t="s">
        <v>96</v>
      </c>
      <c r="C44" s="231">
        <f>C45+C46</f>
        <v>300920</v>
      </c>
      <c r="D44" s="231">
        <f>SUM(D45:D46)</f>
        <v>-7800</v>
      </c>
      <c r="E44" s="231">
        <f>SUM(E45:E46)</f>
        <v>293120</v>
      </c>
    </row>
    <row r="45" spans="1:5" ht="76.5" x14ac:dyDescent="0.2">
      <c r="A45" s="12" t="s">
        <v>97</v>
      </c>
      <c r="B45" s="12" t="s">
        <v>188</v>
      </c>
      <c r="C45" s="19">
        <v>3520</v>
      </c>
      <c r="D45" s="19"/>
      <c r="E45" s="19">
        <v>3520</v>
      </c>
    </row>
    <row r="46" spans="1:5" ht="112.5" customHeight="1" x14ac:dyDescent="0.2">
      <c r="A46" s="12" t="s">
        <v>99</v>
      </c>
      <c r="B46" s="12" t="s">
        <v>189</v>
      </c>
      <c r="C46" s="19">
        <v>297400</v>
      </c>
      <c r="D46" s="19">
        <v>-7800</v>
      </c>
      <c r="E46" s="19">
        <f>C46+D46</f>
        <v>289600</v>
      </c>
    </row>
    <row r="47" spans="1:5" ht="25.5" x14ac:dyDescent="0.2">
      <c r="A47" s="227" t="s">
        <v>101</v>
      </c>
      <c r="B47" s="206" t="s">
        <v>48</v>
      </c>
      <c r="C47" s="228">
        <f>SUM(C51:C51)</f>
        <v>0</v>
      </c>
      <c r="D47" s="228">
        <f>SUM(D48:D51)</f>
        <v>5214670.95</v>
      </c>
      <c r="E47" s="228">
        <f>C47+D47</f>
        <v>5214670.95</v>
      </c>
    </row>
    <row r="48" spans="1:5" ht="51" x14ac:dyDescent="0.2">
      <c r="A48" s="326" t="s">
        <v>102</v>
      </c>
      <c r="B48" s="18" t="s">
        <v>450</v>
      </c>
      <c r="C48" s="327">
        <v>0</v>
      </c>
      <c r="D48" s="327">
        <v>4000000</v>
      </c>
      <c r="E48" s="327">
        <f>C48+D48</f>
        <v>4000000</v>
      </c>
    </row>
    <row r="49" spans="1:5" ht="63.75" x14ac:dyDescent="0.2">
      <c r="A49" s="326" t="s">
        <v>102</v>
      </c>
      <c r="B49" s="18" t="s">
        <v>451</v>
      </c>
      <c r="C49" s="327">
        <v>0</v>
      </c>
      <c r="D49" s="327">
        <v>395834.13</v>
      </c>
      <c r="E49" s="327">
        <f t="shared" ref="E49:E51" si="1">C49+D49</f>
        <v>395834.13</v>
      </c>
    </row>
    <row r="50" spans="1:5" ht="51" x14ac:dyDescent="0.2">
      <c r="A50" s="326" t="s">
        <v>102</v>
      </c>
      <c r="B50" s="18" t="s">
        <v>452</v>
      </c>
      <c r="C50" s="327">
        <v>0</v>
      </c>
      <c r="D50" s="327">
        <v>778236.82</v>
      </c>
      <c r="E50" s="327">
        <f t="shared" si="1"/>
        <v>778236.82</v>
      </c>
    </row>
    <row r="51" spans="1:5" ht="51" x14ac:dyDescent="0.2">
      <c r="A51" s="12" t="s">
        <v>102</v>
      </c>
      <c r="B51" s="225" t="s">
        <v>449</v>
      </c>
      <c r="C51" s="8">
        <v>0</v>
      </c>
      <c r="D51" s="8">
        <v>40600</v>
      </c>
      <c r="E51" s="327">
        <f t="shared" si="1"/>
        <v>40600</v>
      </c>
    </row>
    <row r="52" spans="1:5" ht="37.5" x14ac:dyDescent="0.2">
      <c r="A52" s="208"/>
      <c r="B52" s="222" t="s">
        <v>104</v>
      </c>
      <c r="C52" s="223">
        <f>C10+C30</f>
        <v>62030968.840000004</v>
      </c>
      <c r="D52" s="223">
        <f>+D30+D10</f>
        <v>24637268.199999999</v>
      </c>
      <c r="E52" s="223">
        <f>C52+D52</f>
        <v>86668237.040000007</v>
      </c>
    </row>
    <row r="55" spans="1:5" x14ac:dyDescent="0.2">
      <c r="C55" s="174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2"/>
  <sheetViews>
    <sheetView workbookViewId="0">
      <selection activeCell="C9" sqref="C9"/>
    </sheetView>
  </sheetViews>
  <sheetFormatPr defaultRowHeight="15" x14ac:dyDescent="0.25"/>
  <cols>
    <col min="1" max="1" width="20.85546875" style="4" customWidth="1"/>
    <col min="2" max="2" width="35" style="4" customWidth="1"/>
    <col min="3" max="4" width="11.85546875" style="88" customWidth="1"/>
    <col min="5" max="5" width="13.5703125" style="88" customWidth="1"/>
    <col min="6" max="256" width="9.140625" style="4"/>
    <col min="257" max="257" width="24.140625" style="4" customWidth="1"/>
    <col min="258" max="258" width="48.7109375" style="4" customWidth="1"/>
    <col min="259" max="259" width="14.140625" style="4" customWidth="1"/>
    <col min="260" max="260" width="14.28515625" style="4" customWidth="1"/>
    <col min="261" max="261" width="15.28515625" style="4" customWidth="1"/>
    <col min="262" max="512" width="9.140625" style="4"/>
    <col min="513" max="513" width="24.140625" style="4" customWidth="1"/>
    <col min="514" max="514" width="48.7109375" style="4" customWidth="1"/>
    <col min="515" max="515" width="14.140625" style="4" customWidth="1"/>
    <col min="516" max="516" width="14.28515625" style="4" customWidth="1"/>
    <col min="517" max="517" width="15.28515625" style="4" customWidth="1"/>
    <col min="518" max="768" width="9.140625" style="4"/>
    <col min="769" max="769" width="24.140625" style="4" customWidth="1"/>
    <col min="770" max="770" width="48.7109375" style="4" customWidth="1"/>
    <col min="771" max="771" width="14.140625" style="4" customWidth="1"/>
    <col min="772" max="772" width="14.28515625" style="4" customWidth="1"/>
    <col min="773" max="773" width="15.28515625" style="4" customWidth="1"/>
    <col min="774" max="1024" width="9.140625" style="4"/>
    <col min="1025" max="1025" width="24.140625" style="4" customWidth="1"/>
    <col min="1026" max="1026" width="48.7109375" style="4" customWidth="1"/>
    <col min="1027" max="1027" width="14.140625" style="4" customWidth="1"/>
    <col min="1028" max="1028" width="14.28515625" style="4" customWidth="1"/>
    <col min="1029" max="1029" width="15.28515625" style="4" customWidth="1"/>
    <col min="1030" max="1280" width="9.140625" style="4"/>
    <col min="1281" max="1281" width="24.140625" style="4" customWidth="1"/>
    <col min="1282" max="1282" width="48.7109375" style="4" customWidth="1"/>
    <col min="1283" max="1283" width="14.140625" style="4" customWidth="1"/>
    <col min="1284" max="1284" width="14.28515625" style="4" customWidth="1"/>
    <col min="1285" max="1285" width="15.28515625" style="4" customWidth="1"/>
    <col min="1286" max="1536" width="9.140625" style="4"/>
    <col min="1537" max="1537" width="24.140625" style="4" customWidth="1"/>
    <col min="1538" max="1538" width="48.7109375" style="4" customWidth="1"/>
    <col min="1539" max="1539" width="14.140625" style="4" customWidth="1"/>
    <col min="1540" max="1540" width="14.28515625" style="4" customWidth="1"/>
    <col min="1541" max="1541" width="15.28515625" style="4" customWidth="1"/>
    <col min="1542" max="1792" width="9.140625" style="4"/>
    <col min="1793" max="1793" width="24.140625" style="4" customWidth="1"/>
    <col min="1794" max="1794" width="48.7109375" style="4" customWidth="1"/>
    <col min="1795" max="1795" width="14.140625" style="4" customWidth="1"/>
    <col min="1796" max="1796" width="14.28515625" style="4" customWidth="1"/>
    <col min="1797" max="1797" width="15.28515625" style="4" customWidth="1"/>
    <col min="1798" max="2048" width="9.140625" style="4"/>
    <col min="2049" max="2049" width="24.140625" style="4" customWidth="1"/>
    <col min="2050" max="2050" width="48.7109375" style="4" customWidth="1"/>
    <col min="2051" max="2051" width="14.140625" style="4" customWidth="1"/>
    <col min="2052" max="2052" width="14.28515625" style="4" customWidth="1"/>
    <col min="2053" max="2053" width="15.28515625" style="4" customWidth="1"/>
    <col min="2054" max="2304" width="9.140625" style="4"/>
    <col min="2305" max="2305" width="24.140625" style="4" customWidth="1"/>
    <col min="2306" max="2306" width="48.7109375" style="4" customWidth="1"/>
    <col min="2307" max="2307" width="14.140625" style="4" customWidth="1"/>
    <col min="2308" max="2308" width="14.28515625" style="4" customWidth="1"/>
    <col min="2309" max="2309" width="15.28515625" style="4" customWidth="1"/>
    <col min="2310" max="2560" width="9.140625" style="4"/>
    <col min="2561" max="2561" width="24.140625" style="4" customWidth="1"/>
    <col min="2562" max="2562" width="48.7109375" style="4" customWidth="1"/>
    <col min="2563" max="2563" width="14.140625" style="4" customWidth="1"/>
    <col min="2564" max="2564" width="14.28515625" style="4" customWidth="1"/>
    <col min="2565" max="2565" width="15.28515625" style="4" customWidth="1"/>
    <col min="2566" max="2816" width="9.140625" style="4"/>
    <col min="2817" max="2817" width="24.140625" style="4" customWidth="1"/>
    <col min="2818" max="2818" width="48.7109375" style="4" customWidth="1"/>
    <col min="2819" max="2819" width="14.140625" style="4" customWidth="1"/>
    <col min="2820" max="2820" width="14.28515625" style="4" customWidth="1"/>
    <col min="2821" max="2821" width="15.28515625" style="4" customWidth="1"/>
    <col min="2822" max="3072" width="9.140625" style="4"/>
    <col min="3073" max="3073" width="24.140625" style="4" customWidth="1"/>
    <col min="3074" max="3074" width="48.7109375" style="4" customWidth="1"/>
    <col min="3075" max="3075" width="14.140625" style="4" customWidth="1"/>
    <col min="3076" max="3076" width="14.28515625" style="4" customWidth="1"/>
    <col min="3077" max="3077" width="15.28515625" style="4" customWidth="1"/>
    <col min="3078" max="3328" width="9.140625" style="4"/>
    <col min="3329" max="3329" width="24.140625" style="4" customWidth="1"/>
    <col min="3330" max="3330" width="48.7109375" style="4" customWidth="1"/>
    <col min="3331" max="3331" width="14.140625" style="4" customWidth="1"/>
    <col min="3332" max="3332" width="14.28515625" style="4" customWidth="1"/>
    <col min="3333" max="3333" width="15.28515625" style="4" customWidth="1"/>
    <col min="3334" max="3584" width="9.140625" style="4"/>
    <col min="3585" max="3585" width="24.140625" style="4" customWidth="1"/>
    <col min="3586" max="3586" width="48.7109375" style="4" customWidth="1"/>
    <col min="3587" max="3587" width="14.140625" style="4" customWidth="1"/>
    <col min="3588" max="3588" width="14.28515625" style="4" customWidth="1"/>
    <col min="3589" max="3589" width="15.28515625" style="4" customWidth="1"/>
    <col min="3590" max="3840" width="9.140625" style="4"/>
    <col min="3841" max="3841" width="24.140625" style="4" customWidth="1"/>
    <col min="3842" max="3842" width="48.7109375" style="4" customWidth="1"/>
    <col min="3843" max="3843" width="14.140625" style="4" customWidth="1"/>
    <col min="3844" max="3844" width="14.28515625" style="4" customWidth="1"/>
    <col min="3845" max="3845" width="15.28515625" style="4" customWidth="1"/>
    <col min="3846" max="4096" width="9.140625" style="4"/>
    <col min="4097" max="4097" width="24.140625" style="4" customWidth="1"/>
    <col min="4098" max="4098" width="48.7109375" style="4" customWidth="1"/>
    <col min="4099" max="4099" width="14.140625" style="4" customWidth="1"/>
    <col min="4100" max="4100" width="14.28515625" style="4" customWidth="1"/>
    <col min="4101" max="4101" width="15.28515625" style="4" customWidth="1"/>
    <col min="4102" max="4352" width="9.140625" style="4"/>
    <col min="4353" max="4353" width="24.140625" style="4" customWidth="1"/>
    <col min="4354" max="4354" width="48.7109375" style="4" customWidth="1"/>
    <col min="4355" max="4355" width="14.140625" style="4" customWidth="1"/>
    <col min="4356" max="4356" width="14.28515625" style="4" customWidth="1"/>
    <col min="4357" max="4357" width="15.28515625" style="4" customWidth="1"/>
    <col min="4358" max="4608" width="9.140625" style="4"/>
    <col min="4609" max="4609" width="24.140625" style="4" customWidth="1"/>
    <col min="4610" max="4610" width="48.7109375" style="4" customWidth="1"/>
    <col min="4611" max="4611" width="14.140625" style="4" customWidth="1"/>
    <col min="4612" max="4612" width="14.28515625" style="4" customWidth="1"/>
    <col min="4613" max="4613" width="15.28515625" style="4" customWidth="1"/>
    <col min="4614" max="4864" width="9.140625" style="4"/>
    <col min="4865" max="4865" width="24.140625" style="4" customWidth="1"/>
    <col min="4866" max="4866" width="48.7109375" style="4" customWidth="1"/>
    <col min="4867" max="4867" width="14.140625" style="4" customWidth="1"/>
    <col min="4868" max="4868" width="14.28515625" style="4" customWidth="1"/>
    <col min="4869" max="4869" width="15.28515625" style="4" customWidth="1"/>
    <col min="4870" max="5120" width="9.140625" style="4"/>
    <col min="5121" max="5121" width="24.140625" style="4" customWidth="1"/>
    <col min="5122" max="5122" width="48.7109375" style="4" customWidth="1"/>
    <col min="5123" max="5123" width="14.140625" style="4" customWidth="1"/>
    <col min="5124" max="5124" width="14.28515625" style="4" customWidth="1"/>
    <col min="5125" max="5125" width="15.28515625" style="4" customWidth="1"/>
    <col min="5126" max="5376" width="9.140625" style="4"/>
    <col min="5377" max="5377" width="24.140625" style="4" customWidth="1"/>
    <col min="5378" max="5378" width="48.7109375" style="4" customWidth="1"/>
    <col min="5379" max="5379" width="14.140625" style="4" customWidth="1"/>
    <col min="5380" max="5380" width="14.28515625" style="4" customWidth="1"/>
    <col min="5381" max="5381" width="15.28515625" style="4" customWidth="1"/>
    <col min="5382" max="5632" width="9.140625" style="4"/>
    <col min="5633" max="5633" width="24.140625" style="4" customWidth="1"/>
    <col min="5634" max="5634" width="48.7109375" style="4" customWidth="1"/>
    <col min="5635" max="5635" width="14.140625" style="4" customWidth="1"/>
    <col min="5636" max="5636" width="14.28515625" style="4" customWidth="1"/>
    <col min="5637" max="5637" width="15.28515625" style="4" customWidth="1"/>
    <col min="5638" max="5888" width="9.140625" style="4"/>
    <col min="5889" max="5889" width="24.140625" style="4" customWidth="1"/>
    <col min="5890" max="5890" width="48.7109375" style="4" customWidth="1"/>
    <col min="5891" max="5891" width="14.140625" style="4" customWidth="1"/>
    <col min="5892" max="5892" width="14.28515625" style="4" customWidth="1"/>
    <col min="5893" max="5893" width="15.28515625" style="4" customWidth="1"/>
    <col min="5894" max="6144" width="9.140625" style="4"/>
    <col min="6145" max="6145" width="24.140625" style="4" customWidth="1"/>
    <col min="6146" max="6146" width="48.7109375" style="4" customWidth="1"/>
    <col min="6147" max="6147" width="14.140625" style="4" customWidth="1"/>
    <col min="6148" max="6148" width="14.28515625" style="4" customWidth="1"/>
    <col min="6149" max="6149" width="15.28515625" style="4" customWidth="1"/>
    <col min="6150" max="6400" width="9.140625" style="4"/>
    <col min="6401" max="6401" width="24.140625" style="4" customWidth="1"/>
    <col min="6402" max="6402" width="48.7109375" style="4" customWidth="1"/>
    <col min="6403" max="6403" width="14.140625" style="4" customWidth="1"/>
    <col min="6404" max="6404" width="14.28515625" style="4" customWidth="1"/>
    <col min="6405" max="6405" width="15.28515625" style="4" customWidth="1"/>
    <col min="6406" max="6656" width="9.140625" style="4"/>
    <col min="6657" max="6657" width="24.140625" style="4" customWidth="1"/>
    <col min="6658" max="6658" width="48.7109375" style="4" customWidth="1"/>
    <col min="6659" max="6659" width="14.140625" style="4" customWidth="1"/>
    <col min="6660" max="6660" width="14.28515625" style="4" customWidth="1"/>
    <col min="6661" max="6661" width="15.28515625" style="4" customWidth="1"/>
    <col min="6662" max="6912" width="9.140625" style="4"/>
    <col min="6913" max="6913" width="24.140625" style="4" customWidth="1"/>
    <col min="6914" max="6914" width="48.7109375" style="4" customWidth="1"/>
    <col min="6915" max="6915" width="14.140625" style="4" customWidth="1"/>
    <col min="6916" max="6916" width="14.28515625" style="4" customWidth="1"/>
    <col min="6917" max="6917" width="15.28515625" style="4" customWidth="1"/>
    <col min="6918" max="7168" width="9.140625" style="4"/>
    <col min="7169" max="7169" width="24.140625" style="4" customWidth="1"/>
    <col min="7170" max="7170" width="48.7109375" style="4" customWidth="1"/>
    <col min="7171" max="7171" width="14.140625" style="4" customWidth="1"/>
    <col min="7172" max="7172" width="14.28515625" style="4" customWidth="1"/>
    <col min="7173" max="7173" width="15.28515625" style="4" customWidth="1"/>
    <col min="7174" max="7424" width="9.140625" style="4"/>
    <col min="7425" max="7425" width="24.140625" style="4" customWidth="1"/>
    <col min="7426" max="7426" width="48.7109375" style="4" customWidth="1"/>
    <col min="7427" max="7427" width="14.140625" style="4" customWidth="1"/>
    <col min="7428" max="7428" width="14.28515625" style="4" customWidth="1"/>
    <col min="7429" max="7429" width="15.28515625" style="4" customWidth="1"/>
    <col min="7430" max="7680" width="9.140625" style="4"/>
    <col min="7681" max="7681" width="24.140625" style="4" customWidth="1"/>
    <col min="7682" max="7682" width="48.7109375" style="4" customWidth="1"/>
    <col min="7683" max="7683" width="14.140625" style="4" customWidth="1"/>
    <col min="7684" max="7684" width="14.28515625" style="4" customWidth="1"/>
    <col min="7685" max="7685" width="15.28515625" style="4" customWidth="1"/>
    <col min="7686" max="7936" width="9.140625" style="4"/>
    <col min="7937" max="7937" width="24.140625" style="4" customWidth="1"/>
    <col min="7938" max="7938" width="48.7109375" style="4" customWidth="1"/>
    <col min="7939" max="7939" width="14.140625" style="4" customWidth="1"/>
    <col min="7940" max="7940" width="14.28515625" style="4" customWidth="1"/>
    <col min="7941" max="7941" width="15.28515625" style="4" customWidth="1"/>
    <col min="7942" max="8192" width="9.140625" style="4"/>
    <col min="8193" max="8193" width="24.140625" style="4" customWidth="1"/>
    <col min="8194" max="8194" width="48.7109375" style="4" customWidth="1"/>
    <col min="8195" max="8195" width="14.140625" style="4" customWidth="1"/>
    <col min="8196" max="8196" width="14.28515625" style="4" customWidth="1"/>
    <col min="8197" max="8197" width="15.28515625" style="4" customWidth="1"/>
    <col min="8198" max="8448" width="9.140625" style="4"/>
    <col min="8449" max="8449" width="24.140625" style="4" customWidth="1"/>
    <col min="8450" max="8450" width="48.7109375" style="4" customWidth="1"/>
    <col min="8451" max="8451" width="14.140625" style="4" customWidth="1"/>
    <col min="8452" max="8452" width="14.28515625" style="4" customWidth="1"/>
    <col min="8453" max="8453" width="15.28515625" style="4" customWidth="1"/>
    <col min="8454" max="8704" width="9.140625" style="4"/>
    <col min="8705" max="8705" width="24.140625" style="4" customWidth="1"/>
    <col min="8706" max="8706" width="48.7109375" style="4" customWidth="1"/>
    <col min="8707" max="8707" width="14.140625" style="4" customWidth="1"/>
    <col min="8708" max="8708" width="14.28515625" style="4" customWidth="1"/>
    <col min="8709" max="8709" width="15.28515625" style="4" customWidth="1"/>
    <col min="8710" max="8960" width="9.140625" style="4"/>
    <col min="8961" max="8961" width="24.140625" style="4" customWidth="1"/>
    <col min="8962" max="8962" width="48.7109375" style="4" customWidth="1"/>
    <col min="8963" max="8963" width="14.140625" style="4" customWidth="1"/>
    <col min="8964" max="8964" width="14.28515625" style="4" customWidth="1"/>
    <col min="8965" max="8965" width="15.28515625" style="4" customWidth="1"/>
    <col min="8966" max="9216" width="9.140625" style="4"/>
    <col min="9217" max="9217" width="24.140625" style="4" customWidth="1"/>
    <col min="9218" max="9218" width="48.7109375" style="4" customWidth="1"/>
    <col min="9219" max="9219" width="14.140625" style="4" customWidth="1"/>
    <col min="9220" max="9220" width="14.28515625" style="4" customWidth="1"/>
    <col min="9221" max="9221" width="15.28515625" style="4" customWidth="1"/>
    <col min="9222" max="9472" width="9.140625" style="4"/>
    <col min="9473" max="9473" width="24.140625" style="4" customWidth="1"/>
    <col min="9474" max="9474" width="48.7109375" style="4" customWidth="1"/>
    <col min="9475" max="9475" width="14.140625" style="4" customWidth="1"/>
    <col min="9476" max="9476" width="14.28515625" style="4" customWidth="1"/>
    <col min="9477" max="9477" width="15.28515625" style="4" customWidth="1"/>
    <col min="9478" max="9728" width="9.140625" style="4"/>
    <col min="9729" max="9729" width="24.140625" style="4" customWidth="1"/>
    <col min="9730" max="9730" width="48.7109375" style="4" customWidth="1"/>
    <col min="9731" max="9731" width="14.140625" style="4" customWidth="1"/>
    <col min="9732" max="9732" width="14.28515625" style="4" customWidth="1"/>
    <col min="9733" max="9733" width="15.28515625" style="4" customWidth="1"/>
    <col min="9734" max="9984" width="9.140625" style="4"/>
    <col min="9985" max="9985" width="24.140625" style="4" customWidth="1"/>
    <col min="9986" max="9986" width="48.7109375" style="4" customWidth="1"/>
    <col min="9987" max="9987" width="14.140625" style="4" customWidth="1"/>
    <col min="9988" max="9988" width="14.28515625" style="4" customWidth="1"/>
    <col min="9989" max="9989" width="15.28515625" style="4" customWidth="1"/>
    <col min="9990" max="10240" width="9.140625" style="4"/>
    <col min="10241" max="10241" width="24.140625" style="4" customWidth="1"/>
    <col min="10242" max="10242" width="48.7109375" style="4" customWidth="1"/>
    <col min="10243" max="10243" width="14.140625" style="4" customWidth="1"/>
    <col min="10244" max="10244" width="14.28515625" style="4" customWidth="1"/>
    <col min="10245" max="10245" width="15.28515625" style="4" customWidth="1"/>
    <col min="10246" max="10496" width="9.140625" style="4"/>
    <col min="10497" max="10497" width="24.140625" style="4" customWidth="1"/>
    <col min="10498" max="10498" width="48.7109375" style="4" customWidth="1"/>
    <col min="10499" max="10499" width="14.140625" style="4" customWidth="1"/>
    <col min="10500" max="10500" width="14.28515625" style="4" customWidth="1"/>
    <col min="10501" max="10501" width="15.28515625" style="4" customWidth="1"/>
    <col min="10502" max="10752" width="9.140625" style="4"/>
    <col min="10753" max="10753" width="24.140625" style="4" customWidth="1"/>
    <col min="10754" max="10754" width="48.7109375" style="4" customWidth="1"/>
    <col min="10755" max="10755" width="14.140625" style="4" customWidth="1"/>
    <col min="10756" max="10756" width="14.28515625" style="4" customWidth="1"/>
    <col min="10757" max="10757" width="15.28515625" style="4" customWidth="1"/>
    <col min="10758" max="11008" width="9.140625" style="4"/>
    <col min="11009" max="11009" width="24.140625" style="4" customWidth="1"/>
    <col min="11010" max="11010" width="48.7109375" style="4" customWidth="1"/>
    <col min="11011" max="11011" width="14.140625" style="4" customWidth="1"/>
    <col min="11012" max="11012" width="14.28515625" style="4" customWidth="1"/>
    <col min="11013" max="11013" width="15.28515625" style="4" customWidth="1"/>
    <col min="11014" max="11264" width="9.140625" style="4"/>
    <col min="11265" max="11265" width="24.140625" style="4" customWidth="1"/>
    <col min="11266" max="11266" width="48.7109375" style="4" customWidth="1"/>
    <col min="11267" max="11267" width="14.140625" style="4" customWidth="1"/>
    <col min="11268" max="11268" width="14.28515625" style="4" customWidth="1"/>
    <col min="11269" max="11269" width="15.28515625" style="4" customWidth="1"/>
    <col min="11270" max="11520" width="9.140625" style="4"/>
    <col min="11521" max="11521" width="24.140625" style="4" customWidth="1"/>
    <col min="11522" max="11522" width="48.7109375" style="4" customWidth="1"/>
    <col min="11523" max="11523" width="14.140625" style="4" customWidth="1"/>
    <col min="11524" max="11524" width="14.28515625" style="4" customWidth="1"/>
    <col min="11525" max="11525" width="15.28515625" style="4" customWidth="1"/>
    <col min="11526" max="11776" width="9.140625" style="4"/>
    <col min="11777" max="11777" width="24.140625" style="4" customWidth="1"/>
    <col min="11778" max="11778" width="48.7109375" style="4" customWidth="1"/>
    <col min="11779" max="11779" width="14.140625" style="4" customWidth="1"/>
    <col min="11780" max="11780" width="14.28515625" style="4" customWidth="1"/>
    <col min="11781" max="11781" width="15.28515625" style="4" customWidth="1"/>
    <col min="11782" max="12032" width="9.140625" style="4"/>
    <col min="12033" max="12033" width="24.140625" style="4" customWidth="1"/>
    <col min="12034" max="12034" width="48.7109375" style="4" customWidth="1"/>
    <col min="12035" max="12035" width="14.140625" style="4" customWidth="1"/>
    <col min="12036" max="12036" width="14.28515625" style="4" customWidth="1"/>
    <col min="12037" max="12037" width="15.28515625" style="4" customWidth="1"/>
    <col min="12038" max="12288" width="9.140625" style="4"/>
    <col min="12289" max="12289" width="24.140625" style="4" customWidth="1"/>
    <col min="12290" max="12290" width="48.7109375" style="4" customWidth="1"/>
    <col min="12291" max="12291" width="14.140625" style="4" customWidth="1"/>
    <col min="12292" max="12292" width="14.28515625" style="4" customWidth="1"/>
    <col min="12293" max="12293" width="15.28515625" style="4" customWidth="1"/>
    <col min="12294" max="12544" width="9.140625" style="4"/>
    <col min="12545" max="12545" width="24.140625" style="4" customWidth="1"/>
    <col min="12546" max="12546" width="48.7109375" style="4" customWidth="1"/>
    <col min="12547" max="12547" width="14.140625" style="4" customWidth="1"/>
    <col min="12548" max="12548" width="14.28515625" style="4" customWidth="1"/>
    <col min="12549" max="12549" width="15.28515625" style="4" customWidth="1"/>
    <col min="12550" max="12800" width="9.140625" style="4"/>
    <col min="12801" max="12801" width="24.140625" style="4" customWidth="1"/>
    <col min="12802" max="12802" width="48.7109375" style="4" customWidth="1"/>
    <col min="12803" max="12803" width="14.140625" style="4" customWidth="1"/>
    <col min="12804" max="12804" width="14.28515625" style="4" customWidth="1"/>
    <col min="12805" max="12805" width="15.28515625" style="4" customWidth="1"/>
    <col min="12806" max="13056" width="9.140625" style="4"/>
    <col min="13057" max="13057" width="24.140625" style="4" customWidth="1"/>
    <col min="13058" max="13058" width="48.7109375" style="4" customWidth="1"/>
    <col min="13059" max="13059" width="14.140625" style="4" customWidth="1"/>
    <col min="13060" max="13060" width="14.28515625" style="4" customWidth="1"/>
    <col min="13061" max="13061" width="15.28515625" style="4" customWidth="1"/>
    <col min="13062" max="13312" width="9.140625" style="4"/>
    <col min="13313" max="13313" width="24.140625" style="4" customWidth="1"/>
    <col min="13314" max="13314" width="48.7109375" style="4" customWidth="1"/>
    <col min="13315" max="13315" width="14.140625" style="4" customWidth="1"/>
    <col min="13316" max="13316" width="14.28515625" style="4" customWidth="1"/>
    <col min="13317" max="13317" width="15.28515625" style="4" customWidth="1"/>
    <col min="13318" max="13568" width="9.140625" style="4"/>
    <col min="13569" max="13569" width="24.140625" style="4" customWidth="1"/>
    <col min="13570" max="13570" width="48.7109375" style="4" customWidth="1"/>
    <col min="13571" max="13571" width="14.140625" style="4" customWidth="1"/>
    <col min="13572" max="13572" width="14.28515625" style="4" customWidth="1"/>
    <col min="13573" max="13573" width="15.28515625" style="4" customWidth="1"/>
    <col min="13574" max="13824" width="9.140625" style="4"/>
    <col min="13825" max="13825" width="24.140625" style="4" customWidth="1"/>
    <col min="13826" max="13826" width="48.7109375" style="4" customWidth="1"/>
    <col min="13827" max="13827" width="14.140625" style="4" customWidth="1"/>
    <col min="13828" max="13828" width="14.28515625" style="4" customWidth="1"/>
    <col min="13829" max="13829" width="15.28515625" style="4" customWidth="1"/>
    <col min="13830" max="14080" width="9.140625" style="4"/>
    <col min="14081" max="14081" width="24.140625" style="4" customWidth="1"/>
    <col min="14082" max="14082" width="48.7109375" style="4" customWidth="1"/>
    <col min="14083" max="14083" width="14.140625" style="4" customWidth="1"/>
    <col min="14084" max="14084" width="14.28515625" style="4" customWidth="1"/>
    <col min="14085" max="14085" width="15.28515625" style="4" customWidth="1"/>
    <col min="14086" max="14336" width="9.140625" style="4"/>
    <col min="14337" max="14337" width="24.140625" style="4" customWidth="1"/>
    <col min="14338" max="14338" width="48.7109375" style="4" customWidth="1"/>
    <col min="14339" max="14339" width="14.140625" style="4" customWidth="1"/>
    <col min="14340" max="14340" width="14.28515625" style="4" customWidth="1"/>
    <col min="14341" max="14341" width="15.28515625" style="4" customWidth="1"/>
    <col min="14342" max="14592" width="9.140625" style="4"/>
    <col min="14593" max="14593" width="24.140625" style="4" customWidth="1"/>
    <col min="14594" max="14594" width="48.7109375" style="4" customWidth="1"/>
    <col min="14595" max="14595" width="14.140625" style="4" customWidth="1"/>
    <col min="14596" max="14596" width="14.28515625" style="4" customWidth="1"/>
    <col min="14597" max="14597" width="15.28515625" style="4" customWidth="1"/>
    <col min="14598" max="14848" width="9.140625" style="4"/>
    <col min="14849" max="14849" width="24.140625" style="4" customWidth="1"/>
    <col min="14850" max="14850" width="48.7109375" style="4" customWidth="1"/>
    <col min="14851" max="14851" width="14.140625" style="4" customWidth="1"/>
    <col min="14852" max="14852" width="14.28515625" style="4" customWidth="1"/>
    <col min="14853" max="14853" width="15.28515625" style="4" customWidth="1"/>
    <col min="14854" max="15104" width="9.140625" style="4"/>
    <col min="15105" max="15105" width="24.140625" style="4" customWidth="1"/>
    <col min="15106" max="15106" width="48.7109375" style="4" customWidth="1"/>
    <col min="15107" max="15107" width="14.140625" style="4" customWidth="1"/>
    <col min="15108" max="15108" width="14.28515625" style="4" customWidth="1"/>
    <col min="15109" max="15109" width="15.28515625" style="4" customWidth="1"/>
    <col min="15110" max="15360" width="9.140625" style="4"/>
    <col min="15361" max="15361" width="24.140625" style="4" customWidth="1"/>
    <col min="15362" max="15362" width="48.7109375" style="4" customWidth="1"/>
    <col min="15363" max="15363" width="14.140625" style="4" customWidth="1"/>
    <col min="15364" max="15364" width="14.28515625" style="4" customWidth="1"/>
    <col min="15365" max="15365" width="15.28515625" style="4" customWidth="1"/>
    <col min="15366" max="15616" width="9.140625" style="4"/>
    <col min="15617" max="15617" width="24.140625" style="4" customWidth="1"/>
    <col min="15618" max="15618" width="48.7109375" style="4" customWidth="1"/>
    <col min="15619" max="15619" width="14.140625" style="4" customWidth="1"/>
    <col min="15620" max="15620" width="14.28515625" style="4" customWidth="1"/>
    <col min="15621" max="15621" width="15.28515625" style="4" customWidth="1"/>
    <col min="15622" max="15872" width="9.140625" style="4"/>
    <col min="15873" max="15873" width="24.140625" style="4" customWidth="1"/>
    <col min="15874" max="15874" width="48.7109375" style="4" customWidth="1"/>
    <col min="15875" max="15875" width="14.140625" style="4" customWidth="1"/>
    <col min="15876" max="15876" width="14.28515625" style="4" customWidth="1"/>
    <col min="15877" max="15877" width="15.28515625" style="4" customWidth="1"/>
    <col min="15878" max="16128" width="9.140625" style="4"/>
    <col min="16129" max="16129" width="24.140625" style="4" customWidth="1"/>
    <col min="16130" max="16130" width="48.7109375" style="4" customWidth="1"/>
    <col min="16131" max="16131" width="14.140625" style="4" customWidth="1"/>
    <col min="16132" max="16132" width="14.28515625" style="4" customWidth="1"/>
    <col min="16133" max="16133" width="15.28515625" style="4" customWidth="1"/>
    <col min="16134" max="16384" width="9.140625" style="4"/>
  </cols>
  <sheetData>
    <row r="1" spans="1:5" x14ac:dyDescent="0.25">
      <c r="A1" s="94"/>
      <c r="B1" s="94"/>
      <c r="C1" s="96"/>
      <c r="D1" s="96"/>
      <c r="E1" s="97" t="s">
        <v>105</v>
      </c>
    </row>
    <row r="2" spans="1:5" x14ac:dyDescent="0.25">
      <c r="A2" s="94"/>
      <c r="B2" s="94"/>
      <c r="C2" s="96"/>
      <c r="D2" s="96"/>
      <c r="E2" s="98" t="s">
        <v>106</v>
      </c>
    </row>
    <row r="3" spans="1:5" x14ac:dyDescent="0.25">
      <c r="A3" s="94"/>
      <c r="B3" s="94"/>
      <c r="C3" s="96"/>
      <c r="D3" s="96"/>
      <c r="E3" s="98" t="s">
        <v>107</v>
      </c>
    </row>
    <row r="4" spans="1:5" x14ac:dyDescent="0.25">
      <c r="A4" s="95"/>
      <c r="B4" s="94"/>
      <c r="C4" s="96"/>
      <c r="D4" s="96"/>
      <c r="E4" s="98" t="s">
        <v>457</v>
      </c>
    </row>
    <row r="5" spans="1:5" x14ac:dyDescent="0.25">
      <c r="A5" s="95"/>
      <c r="B5" s="94"/>
      <c r="C5" s="99"/>
      <c r="D5" s="99"/>
      <c r="E5" s="96"/>
    </row>
    <row r="6" spans="1:5" ht="15.6" customHeight="1" x14ac:dyDescent="0.25">
      <c r="A6" s="377" t="s">
        <v>233</v>
      </c>
      <c r="B6" s="377"/>
      <c r="C6" s="377"/>
      <c r="D6" s="377"/>
      <c r="E6" s="377"/>
    </row>
    <row r="7" spans="1:5" ht="15.6" customHeight="1" x14ac:dyDescent="0.25">
      <c r="A7" s="378"/>
      <c r="B7" s="378"/>
      <c r="C7" s="378"/>
      <c r="D7" s="378"/>
      <c r="E7" s="378"/>
    </row>
    <row r="8" spans="1:5" ht="15.6" customHeight="1" x14ac:dyDescent="0.25">
      <c r="A8" s="378"/>
      <c r="B8" s="378"/>
      <c r="C8" s="378"/>
      <c r="D8" s="378"/>
      <c r="E8" s="378"/>
    </row>
    <row r="9" spans="1:5" ht="87" customHeight="1" x14ac:dyDescent="0.25">
      <c r="A9" s="247" t="s">
        <v>50</v>
      </c>
      <c r="B9" s="247" t="s">
        <v>3</v>
      </c>
      <c r="C9" s="248" t="s">
        <v>52</v>
      </c>
      <c r="D9" s="248" t="s">
        <v>234</v>
      </c>
      <c r="E9" s="248" t="s">
        <v>187</v>
      </c>
    </row>
    <row r="10" spans="1:5" ht="60.75" x14ac:dyDescent="0.25">
      <c r="A10" s="249"/>
      <c r="B10" s="250" t="s">
        <v>53</v>
      </c>
      <c r="C10" s="251">
        <f>+C11+C26</f>
        <v>28468.884999999998</v>
      </c>
      <c r="D10" s="251">
        <f>+D11+D26</f>
        <v>0</v>
      </c>
      <c r="E10" s="251">
        <f t="shared" ref="E10:E27" si="0">C10+D10</f>
        <v>28468.884999999998</v>
      </c>
    </row>
    <row r="11" spans="1:5" ht="20.25" x14ac:dyDescent="0.25">
      <c r="A11" s="6"/>
      <c r="B11" s="7" t="s">
        <v>54</v>
      </c>
      <c r="C11" s="89">
        <f>+C12+C14+C17+C19+C21</f>
        <v>27431.16</v>
      </c>
      <c r="D11" s="89">
        <f>+D12+D14+D17+D19+D21</f>
        <v>0</v>
      </c>
      <c r="E11" s="89">
        <f t="shared" si="0"/>
        <v>27431.16</v>
      </c>
    </row>
    <row r="12" spans="1:5" ht="21" x14ac:dyDescent="0.25">
      <c r="A12" s="21" t="s">
        <v>55</v>
      </c>
      <c r="B12" s="22" t="s">
        <v>56</v>
      </c>
      <c r="C12" s="90">
        <f>SUM(C13:C13)</f>
        <v>2750</v>
      </c>
      <c r="D12" s="90">
        <f>D13</f>
        <v>0</v>
      </c>
      <c r="E12" s="90">
        <f t="shared" si="0"/>
        <v>2750</v>
      </c>
    </row>
    <row r="13" spans="1:5" ht="102" x14ac:dyDescent="0.25">
      <c r="A13" s="12" t="s">
        <v>110</v>
      </c>
      <c r="B13" s="12" t="s">
        <v>57</v>
      </c>
      <c r="C13" s="15">
        <v>2750</v>
      </c>
      <c r="D13" s="15"/>
      <c r="E13" s="15">
        <f t="shared" si="0"/>
        <v>2750</v>
      </c>
    </row>
    <row r="14" spans="1:5" ht="63" x14ac:dyDescent="0.25">
      <c r="A14" s="20" t="s">
        <v>58</v>
      </c>
      <c r="B14" s="11" t="s">
        <v>59</v>
      </c>
      <c r="C14" s="89">
        <f>SUM(C15:C16)</f>
        <v>2418.5</v>
      </c>
      <c r="D14" s="89">
        <f>D15+D16</f>
        <v>0</v>
      </c>
      <c r="E14" s="89">
        <f t="shared" si="0"/>
        <v>2418.5</v>
      </c>
    </row>
    <row r="15" spans="1:5" ht="89.25" x14ac:dyDescent="0.25">
      <c r="A15" s="12" t="s">
        <v>108</v>
      </c>
      <c r="B15" s="12" t="s">
        <v>183</v>
      </c>
      <c r="C15" s="82">
        <v>912.15</v>
      </c>
      <c r="D15" s="82"/>
      <c r="E15" s="82">
        <f t="shared" si="0"/>
        <v>912.15</v>
      </c>
    </row>
    <row r="16" spans="1:5" ht="102" x14ac:dyDescent="0.25">
      <c r="A16" s="12" t="s">
        <v>109</v>
      </c>
      <c r="B16" s="12" t="s">
        <v>60</v>
      </c>
      <c r="C16" s="82">
        <v>1506.35</v>
      </c>
      <c r="D16" s="82"/>
      <c r="E16" s="82">
        <f t="shared" si="0"/>
        <v>1506.35</v>
      </c>
    </row>
    <row r="17" spans="1:5" ht="26.25" customHeight="1" x14ac:dyDescent="0.25">
      <c r="A17" s="20" t="s">
        <v>61</v>
      </c>
      <c r="B17" s="5" t="s">
        <v>62</v>
      </c>
      <c r="C17" s="89">
        <f>+C18</f>
        <v>354.9</v>
      </c>
      <c r="D17" s="89">
        <f>D18</f>
        <v>0</v>
      </c>
      <c r="E17" s="89">
        <f t="shared" si="0"/>
        <v>354.9</v>
      </c>
    </row>
    <row r="18" spans="1:5" ht="15.75" customHeight="1" x14ac:dyDescent="0.25">
      <c r="A18" s="12" t="s">
        <v>63</v>
      </c>
      <c r="B18" s="12" t="s">
        <v>62</v>
      </c>
      <c r="C18" s="14">
        <v>354.9</v>
      </c>
      <c r="D18" s="14"/>
      <c r="E18" s="14">
        <f t="shared" si="0"/>
        <v>354.9</v>
      </c>
    </row>
    <row r="19" spans="1:5" ht="31.5" x14ac:dyDescent="0.25">
      <c r="A19" s="20" t="s">
        <v>64</v>
      </c>
      <c r="B19" s="11" t="s">
        <v>65</v>
      </c>
      <c r="C19" s="89">
        <f>+C20</f>
        <v>1657.76</v>
      </c>
      <c r="D19" s="89">
        <f>D20</f>
        <v>0</v>
      </c>
      <c r="E19" s="89">
        <f t="shared" si="0"/>
        <v>1657.76</v>
      </c>
    </row>
    <row r="20" spans="1:5" ht="63.75" x14ac:dyDescent="0.25">
      <c r="A20" s="12" t="s">
        <v>111</v>
      </c>
      <c r="B20" s="12" t="s">
        <v>66</v>
      </c>
      <c r="C20" s="15">
        <v>1657.76</v>
      </c>
      <c r="D20" s="15"/>
      <c r="E20" s="15">
        <f t="shared" si="0"/>
        <v>1657.76</v>
      </c>
    </row>
    <row r="21" spans="1:5" ht="25.5" x14ac:dyDescent="0.25">
      <c r="A21" s="10" t="s">
        <v>67</v>
      </c>
      <c r="B21" s="11" t="s">
        <v>68</v>
      </c>
      <c r="C21" s="16">
        <f>+C22+C24</f>
        <v>20250</v>
      </c>
      <c r="D21" s="16">
        <f>+D22+D24</f>
        <v>0</v>
      </c>
      <c r="E21" s="16">
        <f t="shared" si="0"/>
        <v>20250</v>
      </c>
    </row>
    <row r="22" spans="1:5" ht="25.5" x14ac:dyDescent="0.25">
      <c r="A22" s="12" t="s">
        <v>69</v>
      </c>
      <c r="B22" s="12" t="s">
        <v>70</v>
      </c>
      <c r="C22" s="16">
        <f>+C23</f>
        <v>13300</v>
      </c>
      <c r="D22" s="16">
        <f>D23</f>
        <v>0</v>
      </c>
      <c r="E22" s="16">
        <f t="shared" si="0"/>
        <v>13300</v>
      </c>
    </row>
    <row r="23" spans="1:5" ht="51" x14ac:dyDescent="0.25">
      <c r="A23" s="12" t="s">
        <v>112</v>
      </c>
      <c r="B23" s="12" t="s">
        <v>71</v>
      </c>
      <c r="C23" s="17">
        <v>13300</v>
      </c>
      <c r="D23" s="17"/>
      <c r="E23" s="17">
        <f t="shared" si="0"/>
        <v>13300</v>
      </c>
    </row>
    <row r="24" spans="1:5" ht="25.5" x14ac:dyDescent="0.25">
      <c r="A24" s="12" t="s">
        <v>72</v>
      </c>
      <c r="B24" s="12" t="s">
        <v>73</v>
      </c>
      <c r="C24" s="16">
        <f>+C25</f>
        <v>6950</v>
      </c>
      <c r="D24" s="16">
        <f>D25</f>
        <v>0</v>
      </c>
      <c r="E24" s="16">
        <f t="shared" si="0"/>
        <v>6950</v>
      </c>
    </row>
    <row r="25" spans="1:5" ht="51" x14ac:dyDescent="0.25">
      <c r="A25" s="12" t="s">
        <v>113</v>
      </c>
      <c r="B25" s="12" t="s">
        <v>74</v>
      </c>
      <c r="C25" s="17">
        <v>6950</v>
      </c>
      <c r="D25" s="17"/>
      <c r="E25" s="17">
        <f t="shared" si="0"/>
        <v>6950</v>
      </c>
    </row>
    <row r="26" spans="1:5" ht="20.25" x14ac:dyDescent="0.25">
      <c r="A26" s="12"/>
      <c r="B26" s="7" t="s">
        <v>75</v>
      </c>
      <c r="C26" s="89">
        <f>+C27</f>
        <v>1037.7249999999999</v>
      </c>
      <c r="D26" s="89">
        <f>+D27</f>
        <v>0</v>
      </c>
      <c r="E26" s="89">
        <f t="shared" si="0"/>
        <v>1037.7249999999999</v>
      </c>
    </row>
    <row r="27" spans="1:5" ht="63.75" x14ac:dyDescent="0.25">
      <c r="A27" s="10" t="s">
        <v>76</v>
      </c>
      <c r="B27" s="5" t="s">
        <v>77</v>
      </c>
      <c r="C27" s="89">
        <f>SUM(C28:C29)</f>
        <v>1037.7249999999999</v>
      </c>
      <c r="D27" s="89">
        <f>SUM(D28:D29)</f>
        <v>0</v>
      </c>
      <c r="E27" s="89">
        <f t="shared" si="0"/>
        <v>1037.7249999999999</v>
      </c>
    </row>
    <row r="28" spans="1:5" ht="89.25" x14ac:dyDescent="0.25">
      <c r="A28" s="18" t="s">
        <v>78</v>
      </c>
      <c r="B28" s="18" t="s">
        <v>79</v>
      </c>
      <c r="C28" s="91">
        <v>144.495</v>
      </c>
      <c r="D28" s="91"/>
      <c r="E28" s="82">
        <f t="shared" ref="E28:E29" si="1">C28+D28</f>
        <v>144.495</v>
      </c>
    </row>
    <row r="29" spans="1:5" ht="102" x14ac:dyDescent="0.25">
      <c r="A29" s="12" t="s">
        <v>80</v>
      </c>
      <c r="B29" s="12" t="s">
        <v>81</v>
      </c>
      <c r="C29" s="91">
        <v>893.23</v>
      </c>
      <c r="D29" s="91"/>
      <c r="E29" s="82">
        <f t="shared" si="1"/>
        <v>893.23</v>
      </c>
    </row>
    <row r="30" spans="1:5" ht="24" x14ac:dyDescent="0.25">
      <c r="A30" s="252" t="s">
        <v>82</v>
      </c>
      <c r="B30" s="247" t="s">
        <v>83</v>
      </c>
      <c r="C30" s="251">
        <f>+C31</f>
        <v>26883.469999999998</v>
      </c>
      <c r="D30" s="251">
        <f>+D31</f>
        <v>2.2000000000000002</v>
      </c>
      <c r="E30" s="251">
        <f>C30+D30</f>
        <v>26885.67</v>
      </c>
    </row>
    <row r="31" spans="1:5" ht="51.75" thickBot="1" x14ac:dyDescent="0.3">
      <c r="A31" s="253" t="s">
        <v>84</v>
      </c>
      <c r="B31" s="254" t="s">
        <v>85</v>
      </c>
      <c r="C31" s="255">
        <f>+C32+C33+C36+C39</f>
        <v>26883.469999999998</v>
      </c>
      <c r="D31" s="255">
        <f>+D32+D33+D36+D39</f>
        <v>2.2000000000000002</v>
      </c>
      <c r="E31" s="255">
        <f>C31+D31</f>
        <v>26885.67</v>
      </c>
    </row>
    <row r="32" spans="1:5" ht="51.75" customHeight="1" thickBot="1" x14ac:dyDescent="0.3">
      <c r="A32" s="110" t="s">
        <v>86</v>
      </c>
      <c r="B32" s="111" t="s">
        <v>87</v>
      </c>
      <c r="C32" s="112">
        <v>23370.6</v>
      </c>
      <c r="D32" s="112"/>
      <c r="E32" s="113">
        <f>C32+D32</f>
        <v>23370.6</v>
      </c>
    </row>
    <row r="33" spans="1:5" ht="38.25" x14ac:dyDescent="0.25">
      <c r="A33" s="100" t="s">
        <v>88</v>
      </c>
      <c r="B33" s="101" t="s">
        <v>89</v>
      </c>
      <c r="C33" s="102">
        <f>SUM(C34:C35)</f>
        <v>3211.95</v>
      </c>
      <c r="D33" s="102">
        <f>SUM(D34:D35)</f>
        <v>0</v>
      </c>
      <c r="E33" s="103">
        <f>C33+D33</f>
        <v>3211.95</v>
      </c>
    </row>
    <row r="34" spans="1:5" s="24" customFormat="1" ht="117" customHeight="1" x14ac:dyDescent="0.2">
      <c r="A34" s="130" t="s">
        <v>190</v>
      </c>
      <c r="B34" s="131" t="s">
        <v>191</v>
      </c>
      <c r="C34" s="92">
        <v>2590.35</v>
      </c>
      <c r="D34" s="92"/>
      <c r="E34" s="105">
        <f>C34+D34</f>
        <v>2590.35</v>
      </c>
    </row>
    <row r="35" spans="1:5" ht="26.25" thickBot="1" x14ac:dyDescent="0.3">
      <c r="A35" s="106" t="s">
        <v>91</v>
      </c>
      <c r="B35" s="12" t="s">
        <v>92</v>
      </c>
      <c r="C35" s="82">
        <v>621.6</v>
      </c>
      <c r="D35" s="82"/>
      <c r="E35" s="105">
        <f t="shared" ref="E35" si="2">C35+D35</f>
        <v>621.6</v>
      </c>
    </row>
    <row r="36" spans="1:5" ht="46.5" customHeight="1" x14ac:dyDescent="0.25">
      <c r="A36" s="260" t="s">
        <v>95</v>
      </c>
      <c r="B36" s="261" t="s">
        <v>96</v>
      </c>
      <c r="C36" s="264">
        <f>SUM(C37:C38)</f>
        <v>300.91999999999996</v>
      </c>
      <c r="D36" s="264">
        <f>SUM(D37:D38)</f>
        <v>2.2000000000000002</v>
      </c>
      <c r="E36" s="265">
        <f t="shared" ref="E36:E40" si="3">C36+D36</f>
        <v>303.11999999999995</v>
      </c>
    </row>
    <row r="37" spans="1:5" ht="54" customHeight="1" x14ac:dyDescent="0.25">
      <c r="A37" s="106" t="s">
        <v>97</v>
      </c>
      <c r="B37" s="12" t="s">
        <v>98</v>
      </c>
      <c r="C37" s="91">
        <v>3.52</v>
      </c>
      <c r="D37" s="91"/>
      <c r="E37" s="115">
        <f t="shared" si="3"/>
        <v>3.52</v>
      </c>
    </row>
    <row r="38" spans="1:5" ht="50.25" customHeight="1" thickBot="1" x14ac:dyDescent="0.3">
      <c r="A38" s="107" t="s">
        <v>99</v>
      </c>
      <c r="B38" s="108" t="s">
        <v>100</v>
      </c>
      <c r="C38" s="116">
        <v>297.39999999999998</v>
      </c>
      <c r="D38" s="116">
        <v>2.2000000000000002</v>
      </c>
      <c r="E38" s="115">
        <f t="shared" si="3"/>
        <v>299.59999999999997</v>
      </c>
    </row>
    <row r="39" spans="1:5" ht="23.25" customHeight="1" x14ac:dyDescent="0.25">
      <c r="A39" s="260" t="s">
        <v>101</v>
      </c>
      <c r="B39" s="261" t="s">
        <v>48</v>
      </c>
      <c r="C39" s="262">
        <f>C40</f>
        <v>0</v>
      </c>
      <c r="D39" s="262">
        <f>D40</f>
        <v>0</v>
      </c>
      <c r="E39" s="263">
        <f t="shared" si="3"/>
        <v>0</v>
      </c>
    </row>
    <row r="40" spans="1:5" ht="39" thickBot="1" x14ac:dyDescent="0.3">
      <c r="A40" s="107" t="s">
        <v>102</v>
      </c>
      <c r="B40" s="108" t="s">
        <v>103</v>
      </c>
      <c r="C40" s="109">
        <v>0</v>
      </c>
      <c r="D40" s="109"/>
      <c r="E40" s="117">
        <f t="shared" si="3"/>
        <v>0</v>
      </c>
    </row>
    <row r="41" spans="1:5" ht="19.5" thickBot="1" x14ac:dyDescent="0.3">
      <c r="A41" s="256"/>
      <c r="B41" s="257" t="s">
        <v>104</v>
      </c>
      <c r="C41" s="258">
        <f>+C30+C10</f>
        <v>55352.354999999996</v>
      </c>
      <c r="D41" s="258">
        <f>+D30+D10</f>
        <v>2.2000000000000002</v>
      </c>
      <c r="E41" s="259">
        <f>C41+D41</f>
        <v>55354.554999999993</v>
      </c>
    </row>
    <row r="42" spans="1:5" ht="14.25" customHeight="1" x14ac:dyDescent="0.25"/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2"/>
  <sheetViews>
    <sheetView workbookViewId="0">
      <selection activeCell="D9" sqref="D9"/>
    </sheetView>
  </sheetViews>
  <sheetFormatPr defaultRowHeight="15" x14ac:dyDescent="0.25"/>
  <cols>
    <col min="1" max="1" width="20.85546875" style="176" customWidth="1"/>
    <col min="2" max="2" width="35" style="176" customWidth="1"/>
    <col min="3" max="3" width="13.5703125" style="88" customWidth="1"/>
    <col min="4" max="4" width="11.85546875" style="88" customWidth="1"/>
    <col min="5" max="5" width="13.5703125" style="88" customWidth="1"/>
    <col min="6" max="256" width="9.140625" style="176"/>
    <col min="257" max="257" width="24.140625" style="176" customWidth="1"/>
    <col min="258" max="258" width="48.7109375" style="176" customWidth="1"/>
    <col min="259" max="259" width="14.140625" style="176" customWidth="1"/>
    <col min="260" max="260" width="14.28515625" style="176" customWidth="1"/>
    <col min="261" max="261" width="15.28515625" style="176" customWidth="1"/>
    <col min="262" max="512" width="9.140625" style="176"/>
    <col min="513" max="513" width="24.140625" style="176" customWidth="1"/>
    <col min="514" max="514" width="48.7109375" style="176" customWidth="1"/>
    <col min="515" max="515" width="14.140625" style="176" customWidth="1"/>
    <col min="516" max="516" width="14.28515625" style="176" customWidth="1"/>
    <col min="517" max="517" width="15.28515625" style="176" customWidth="1"/>
    <col min="518" max="768" width="9.140625" style="176"/>
    <col min="769" max="769" width="24.140625" style="176" customWidth="1"/>
    <col min="770" max="770" width="48.7109375" style="176" customWidth="1"/>
    <col min="771" max="771" width="14.140625" style="176" customWidth="1"/>
    <col min="772" max="772" width="14.28515625" style="176" customWidth="1"/>
    <col min="773" max="773" width="15.28515625" style="176" customWidth="1"/>
    <col min="774" max="1024" width="9.140625" style="176"/>
    <col min="1025" max="1025" width="24.140625" style="176" customWidth="1"/>
    <col min="1026" max="1026" width="48.7109375" style="176" customWidth="1"/>
    <col min="1027" max="1027" width="14.140625" style="176" customWidth="1"/>
    <col min="1028" max="1028" width="14.28515625" style="176" customWidth="1"/>
    <col min="1029" max="1029" width="15.28515625" style="176" customWidth="1"/>
    <col min="1030" max="1280" width="9.140625" style="176"/>
    <col min="1281" max="1281" width="24.140625" style="176" customWidth="1"/>
    <col min="1282" max="1282" width="48.7109375" style="176" customWidth="1"/>
    <col min="1283" max="1283" width="14.140625" style="176" customWidth="1"/>
    <col min="1284" max="1284" width="14.28515625" style="176" customWidth="1"/>
    <col min="1285" max="1285" width="15.28515625" style="176" customWidth="1"/>
    <col min="1286" max="1536" width="9.140625" style="176"/>
    <col min="1537" max="1537" width="24.140625" style="176" customWidth="1"/>
    <col min="1538" max="1538" width="48.7109375" style="176" customWidth="1"/>
    <col min="1539" max="1539" width="14.140625" style="176" customWidth="1"/>
    <col min="1540" max="1540" width="14.28515625" style="176" customWidth="1"/>
    <col min="1541" max="1541" width="15.28515625" style="176" customWidth="1"/>
    <col min="1542" max="1792" width="9.140625" style="176"/>
    <col min="1793" max="1793" width="24.140625" style="176" customWidth="1"/>
    <col min="1794" max="1794" width="48.7109375" style="176" customWidth="1"/>
    <col min="1795" max="1795" width="14.140625" style="176" customWidth="1"/>
    <col min="1796" max="1796" width="14.28515625" style="176" customWidth="1"/>
    <col min="1797" max="1797" width="15.28515625" style="176" customWidth="1"/>
    <col min="1798" max="2048" width="9.140625" style="176"/>
    <col min="2049" max="2049" width="24.140625" style="176" customWidth="1"/>
    <col min="2050" max="2050" width="48.7109375" style="176" customWidth="1"/>
    <col min="2051" max="2051" width="14.140625" style="176" customWidth="1"/>
    <col min="2052" max="2052" width="14.28515625" style="176" customWidth="1"/>
    <col min="2053" max="2053" width="15.28515625" style="176" customWidth="1"/>
    <col min="2054" max="2304" width="9.140625" style="176"/>
    <col min="2305" max="2305" width="24.140625" style="176" customWidth="1"/>
    <col min="2306" max="2306" width="48.7109375" style="176" customWidth="1"/>
    <col min="2307" max="2307" width="14.140625" style="176" customWidth="1"/>
    <col min="2308" max="2308" width="14.28515625" style="176" customWidth="1"/>
    <col min="2309" max="2309" width="15.28515625" style="176" customWidth="1"/>
    <col min="2310" max="2560" width="9.140625" style="176"/>
    <col min="2561" max="2561" width="24.140625" style="176" customWidth="1"/>
    <col min="2562" max="2562" width="48.7109375" style="176" customWidth="1"/>
    <col min="2563" max="2563" width="14.140625" style="176" customWidth="1"/>
    <col min="2564" max="2564" width="14.28515625" style="176" customWidth="1"/>
    <col min="2565" max="2565" width="15.28515625" style="176" customWidth="1"/>
    <col min="2566" max="2816" width="9.140625" style="176"/>
    <col min="2817" max="2817" width="24.140625" style="176" customWidth="1"/>
    <col min="2818" max="2818" width="48.7109375" style="176" customWidth="1"/>
    <col min="2819" max="2819" width="14.140625" style="176" customWidth="1"/>
    <col min="2820" max="2820" width="14.28515625" style="176" customWidth="1"/>
    <col min="2821" max="2821" width="15.28515625" style="176" customWidth="1"/>
    <col min="2822" max="3072" width="9.140625" style="176"/>
    <col min="3073" max="3073" width="24.140625" style="176" customWidth="1"/>
    <col min="3074" max="3074" width="48.7109375" style="176" customWidth="1"/>
    <col min="3075" max="3075" width="14.140625" style="176" customWidth="1"/>
    <col min="3076" max="3076" width="14.28515625" style="176" customWidth="1"/>
    <col min="3077" max="3077" width="15.28515625" style="176" customWidth="1"/>
    <col min="3078" max="3328" width="9.140625" style="176"/>
    <col min="3329" max="3329" width="24.140625" style="176" customWidth="1"/>
    <col min="3330" max="3330" width="48.7109375" style="176" customWidth="1"/>
    <col min="3331" max="3331" width="14.140625" style="176" customWidth="1"/>
    <col min="3332" max="3332" width="14.28515625" style="176" customWidth="1"/>
    <col min="3333" max="3333" width="15.28515625" style="176" customWidth="1"/>
    <col min="3334" max="3584" width="9.140625" style="176"/>
    <col min="3585" max="3585" width="24.140625" style="176" customWidth="1"/>
    <col min="3586" max="3586" width="48.7109375" style="176" customWidth="1"/>
    <col min="3587" max="3587" width="14.140625" style="176" customWidth="1"/>
    <col min="3588" max="3588" width="14.28515625" style="176" customWidth="1"/>
    <col min="3589" max="3589" width="15.28515625" style="176" customWidth="1"/>
    <col min="3590" max="3840" width="9.140625" style="176"/>
    <col min="3841" max="3841" width="24.140625" style="176" customWidth="1"/>
    <col min="3842" max="3842" width="48.7109375" style="176" customWidth="1"/>
    <col min="3843" max="3843" width="14.140625" style="176" customWidth="1"/>
    <col min="3844" max="3844" width="14.28515625" style="176" customWidth="1"/>
    <col min="3845" max="3845" width="15.28515625" style="176" customWidth="1"/>
    <col min="3846" max="4096" width="9.140625" style="176"/>
    <col min="4097" max="4097" width="24.140625" style="176" customWidth="1"/>
    <col min="4098" max="4098" width="48.7109375" style="176" customWidth="1"/>
    <col min="4099" max="4099" width="14.140625" style="176" customWidth="1"/>
    <col min="4100" max="4100" width="14.28515625" style="176" customWidth="1"/>
    <col min="4101" max="4101" width="15.28515625" style="176" customWidth="1"/>
    <col min="4102" max="4352" width="9.140625" style="176"/>
    <col min="4353" max="4353" width="24.140625" style="176" customWidth="1"/>
    <col min="4354" max="4354" width="48.7109375" style="176" customWidth="1"/>
    <col min="4355" max="4355" width="14.140625" style="176" customWidth="1"/>
    <col min="4356" max="4356" width="14.28515625" style="176" customWidth="1"/>
    <col min="4357" max="4357" width="15.28515625" style="176" customWidth="1"/>
    <col min="4358" max="4608" width="9.140625" style="176"/>
    <col min="4609" max="4609" width="24.140625" style="176" customWidth="1"/>
    <col min="4610" max="4610" width="48.7109375" style="176" customWidth="1"/>
    <col min="4611" max="4611" width="14.140625" style="176" customWidth="1"/>
    <col min="4612" max="4612" width="14.28515625" style="176" customWidth="1"/>
    <col min="4613" max="4613" width="15.28515625" style="176" customWidth="1"/>
    <col min="4614" max="4864" width="9.140625" style="176"/>
    <col min="4865" max="4865" width="24.140625" style="176" customWidth="1"/>
    <col min="4866" max="4866" width="48.7109375" style="176" customWidth="1"/>
    <col min="4867" max="4867" width="14.140625" style="176" customWidth="1"/>
    <col min="4868" max="4868" width="14.28515625" style="176" customWidth="1"/>
    <col min="4869" max="4869" width="15.28515625" style="176" customWidth="1"/>
    <col min="4870" max="5120" width="9.140625" style="176"/>
    <col min="5121" max="5121" width="24.140625" style="176" customWidth="1"/>
    <col min="5122" max="5122" width="48.7109375" style="176" customWidth="1"/>
    <col min="5123" max="5123" width="14.140625" style="176" customWidth="1"/>
    <col min="5124" max="5124" width="14.28515625" style="176" customWidth="1"/>
    <col min="5125" max="5125" width="15.28515625" style="176" customWidth="1"/>
    <col min="5126" max="5376" width="9.140625" style="176"/>
    <col min="5377" max="5377" width="24.140625" style="176" customWidth="1"/>
    <col min="5378" max="5378" width="48.7109375" style="176" customWidth="1"/>
    <col min="5379" max="5379" width="14.140625" style="176" customWidth="1"/>
    <col min="5380" max="5380" width="14.28515625" style="176" customWidth="1"/>
    <col min="5381" max="5381" width="15.28515625" style="176" customWidth="1"/>
    <col min="5382" max="5632" width="9.140625" style="176"/>
    <col min="5633" max="5633" width="24.140625" style="176" customWidth="1"/>
    <col min="5634" max="5634" width="48.7109375" style="176" customWidth="1"/>
    <col min="5635" max="5635" width="14.140625" style="176" customWidth="1"/>
    <col min="5636" max="5636" width="14.28515625" style="176" customWidth="1"/>
    <col min="5637" max="5637" width="15.28515625" style="176" customWidth="1"/>
    <col min="5638" max="5888" width="9.140625" style="176"/>
    <col min="5889" max="5889" width="24.140625" style="176" customWidth="1"/>
    <col min="5890" max="5890" width="48.7109375" style="176" customWidth="1"/>
    <col min="5891" max="5891" width="14.140625" style="176" customWidth="1"/>
    <col min="5892" max="5892" width="14.28515625" style="176" customWidth="1"/>
    <col min="5893" max="5893" width="15.28515625" style="176" customWidth="1"/>
    <col min="5894" max="6144" width="9.140625" style="176"/>
    <col min="6145" max="6145" width="24.140625" style="176" customWidth="1"/>
    <col min="6146" max="6146" width="48.7109375" style="176" customWidth="1"/>
    <col min="6147" max="6147" width="14.140625" style="176" customWidth="1"/>
    <col min="6148" max="6148" width="14.28515625" style="176" customWidth="1"/>
    <col min="6149" max="6149" width="15.28515625" style="176" customWidth="1"/>
    <col min="6150" max="6400" width="9.140625" style="176"/>
    <col min="6401" max="6401" width="24.140625" style="176" customWidth="1"/>
    <col min="6402" max="6402" width="48.7109375" style="176" customWidth="1"/>
    <col min="6403" max="6403" width="14.140625" style="176" customWidth="1"/>
    <col min="6404" max="6404" width="14.28515625" style="176" customWidth="1"/>
    <col min="6405" max="6405" width="15.28515625" style="176" customWidth="1"/>
    <col min="6406" max="6656" width="9.140625" style="176"/>
    <col min="6657" max="6657" width="24.140625" style="176" customWidth="1"/>
    <col min="6658" max="6658" width="48.7109375" style="176" customWidth="1"/>
    <col min="6659" max="6659" width="14.140625" style="176" customWidth="1"/>
    <col min="6660" max="6660" width="14.28515625" style="176" customWidth="1"/>
    <col min="6661" max="6661" width="15.28515625" style="176" customWidth="1"/>
    <col min="6662" max="6912" width="9.140625" style="176"/>
    <col min="6913" max="6913" width="24.140625" style="176" customWidth="1"/>
    <col min="6914" max="6914" width="48.7109375" style="176" customWidth="1"/>
    <col min="6915" max="6915" width="14.140625" style="176" customWidth="1"/>
    <col min="6916" max="6916" width="14.28515625" style="176" customWidth="1"/>
    <col min="6917" max="6917" width="15.28515625" style="176" customWidth="1"/>
    <col min="6918" max="7168" width="9.140625" style="176"/>
    <col min="7169" max="7169" width="24.140625" style="176" customWidth="1"/>
    <col min="7170" max="7170" width="48.7109375" style="176" customWidth="1"/>
    <col min="7171" max="7171" width="14.140625" style="176" customWidth="1"/>
    <col min="7172" max="7172" width="14.28515625" style="176" customWidth="1"/>
    <col min="7173" max="7173" width="15.28515625" style="176" customWidth="1"/>
    <col min="7174" max="7424" width="9.140625" style="176"/>
    <col min="7425" max="7425" width="24.140625" style="176" customWidth="1"/>
    <col min="7426" max="7426" width="48.7109375" style="176" customWidth="1"/>
    <col min="7427" max="7427" width="14.140625" style="176" customWidth="1"/>
    <col min="7428" max="7428" width="14.28515625" style="176" customWidth="1"/>
    <col min="7429" max="7429" width="15.28515625" style="176" customWidth="1"/>
    <col min="7430" max="7680" width="9.140625" style="176"/>
    <col min="7681" max="7681" width="24.140625" style="176" customWidth="1"/>
    <col min="7682" max="7682" width="48.7109375" style="176" customWidth="1"/>
    <col min="7683" max="7683" width="14.140625" style="176" customWidth="1"/>
    <col min="7684" max="7684" width="14.28515625" style="176" customWidth="1"/>
    <col min="7685" max="7685" width="15.28515625" style="176" customWidth="1"/>
    <col min="7686" max="7936" width="9.140625" style="176"/>
    <col min="7937" max="7937" width="24.140625" style="176" customWidth="1"/>
    <col min="7938" max="7938" width="48.7109375" style="176" customWidth="1"/>
    <col min="7939" max="7939" width="14.140625" style="176" customWidth="1"/>
    <col min="7940" max="7940" width="14.28515625" style="176" customWidth="1"/>
    <col min="7941" max="7941" width="15.28515625" style="176" customWidth="1"/>
    <col min="7942" max="8192" width="9.140625" style="176"/>
    <col min="8193" max="8193" width="24.140625" style="176" customWidth="1"/>
    <col min="8194" max="8194" width="48.7109375" style="176" customWidth="1"/>
    <col min="8195" max="8195" width="14.140625" style="176" customWidth="1"/>
    <col min="8196" max="8196" width="14.28515625" style="176" customWidth="1"/>
    <col min="8197" max="8197" width="15.28515625" style="176" customWidth="1"/>
    <col min="8198" max="8448" width="9.140625" style="176"/>
    <col min="8449" max="8449" width="24.140625" style="176" customWidth="1"/>
    <col min="8450" max="8450" width="48.7109375" style="176" customWidth="1"/>
    <col min="8451" max="8451" width="14.140625" style="176" customWidth="1"/>
    <col min="8452" max="8452" width="14.28515625" style="176" customWidth="1"/>
    <col min="8453" max="8453" width="15.28515625" style="176" customWidth="1"/>
    <col min="8454" max="8704" width="9.140625" style="176"/>
    <col min="8705" max="8705" width="24.140625" style="176" customWidth="1"/>
    <col min="8706" max="8706" width="48.7109375" style="176" customWidth="1"/>
    <col min="8707" max="8707" width="14.140625" style="176" customWidth="1"/>
    <col min="8708" max="8708" width="14.28515625" style="176" customWidth="1"/>
    <col min="8709" max="8709" width="15.28515625" style="176" customWidth="1"/>
    <col min="8710" max="8960" width="9.140625" style="176"/>
    <col min="8961" max="8961" width="24.140625" style="176" customWidth="1"/>
    <col min="8962" max="8962" width="48.7109375" style="176" customWidth="1"/>
    <col min="8963" max="8963" width="14.140625" style="176" customWidth="1"/>
    <col min="8964" max="8964" width="14.28515625" style="176" customWidth="1"/>
    <col min="8965" max="8965" width="15.28515625" style="176" customWidth="1"/>
    <col min="8966" max="9216" width="9.140625" style="176"/>
    <col min="9217" max="9217" width="24.140625" style="176" customWidth="1"/>
    <col min="9218" max="9218" width="48.7109375" style="176" customWidth="1"/>
    <col min="9219" max="9219" width="14.140625" style="176" customWidth="1"/>
    <col min="9220" max="9220" width="14.28515625" style="176" customWidth="1"/>
    <col min="9221" max="9221" width="15.28515625" style="176" customWidth="1"/>
    <col min="9222" max="9472" width="9.140625" style="176"/>
    <col min="9473" max="9473" width="24.140625" style="176" customWidth="1"/>
    <col min="9474" max="9474" width="48.7109375" style="176" customWidth="1"/>
    <col min="9475" max="9475" width="14.140625" style="176" customWidth="1"/>
    <col min="9476" max="9476" width="14.28515625" style="176" customWidth="1"/>
    <col min="9477" max="9477" width="15.28515625" style="176" customWidth="1"/>
    <col min="9478" max="9728" width="9.140625" style="176"/>
    <col min="9729" max="9729" width="24.140625" style="176" customWidth="1"/>
    <col min="9730" max="9730" width="48.7109375" style="176" customWidth="1"/>
    <col min="9731" max="9731" width="14.140625" style="176" customWidth="1"/>
    <col min="9732" max="9732" width="14.28515625" style="176" customWidth="1"/>
    <col min="9733" max="9733" width="15.28515625" style="176" customWidth="1"/>
    <col min="9734" max="9984" width="9.140625" style="176"/>
    <col min="9985" max="9985" width="24.140625" style="176" customWidth="1"/>
    <col min="9986" max="9986" width="48.7109375" style="176" customWidth="1"/>
    <col min="9987" max="9987" width="14.140625" style="176" customWidth="1"/>
    <col min="9988" max="9988" width="14.28515625" style="176" customWidth="1"/>
    <col min="9989" max="9989" width="15.28515625" style="176" customWidth="1"/>
    <col min="9990" max="10240" width="9.140625" style="176"/>
    <col min="10241" max="10241" width="24.140625" style="176" customWidth="1"/>
    <col min="10242" max="10242" width="48.7109375" style="176" customWidth="1"/>
    <col min="10243" max="10243" width="14.140625" style="176" customWidth="1"/>
    <col min="10244" max="10244" width="14.28515625" style="176" customWidth="1"/>
    <col min="10245" max="10245" width="15.28515625" style="176" customWidth="1"/>
    <col min="10246" max="10496" width="9.140625" style="176"/>
    <col min="10497" max="10497" width="24.140625" style="176" customWidth="1"/>
    <col min="10498" max="10498" width="48.7109375" style="176" customWidth="1"/>
    <col min="10499" max="10499" width="14.140625" style="176" customWidth="1"/>
    <col min="10500" max="10500" width="14.28515625" style="176" customWidth="1"/>
    <col min="10501" max="10501" width="15.28515625" style="176" customWidth="1"/>
    <col min="10502" max="10752" width="9.140625" style="176"/>
    <col min="10753" max="10753" width="24.140625" style="176" customWidth="1"/>
    <col min="10754" max="10754" width="48.7109375" style="176" customWidth="1"/>
    <col min="10755" max="10755" width="14.140625" style="176" customWidth="1"/>
    <col min="10756" max="10756" width="14.28515625" style="176" customWidth="1"/>
    <col min="10757" max="10757" width="15.28515625" style="176" customWidth="1"/>
    <col min="10758" max="11008" width="9.140625" style="176"/>
    <col min="11009" max="11009" width="24.140625" style="176" customWidth="1"/>
    <col min="11010" max="11010" width="48.7109375" style="176" customWidth="1"/>
    <col min="11011" max="11011" width="14.140625" style="176" customWidth="1"/>
    <col min="11012" max="11012" width="14.28515625" style="176" customWidth="1"/>
    <col min="11013" max="11013" width="15.28515625" style="176" customWidth="1"/>
    <col min="11014" max="11264" width="9.140625" style="176"/>
    <col min="11265" max="11265" width="24.140625" style="176" customWidth="1"/>
    <col min="11266" max="11266" width="48.7109375" style="176" customWidth="1"/>
    <col min="11267" max="11267" width="14.140625" style="176" customWidth="1"/>
    <col min="11268" max="11268" width="14.28515625" style="176" customWidth="1"/>
    <col min="11269" max="11269" width="15.28515625" style="176" customWidth="1"/>
    <col min="11270" max="11520" width="9.140625" style="176"/>
    <col min="11521" max="11521" width="24.140625" style="176" customWidth="1"/>
    <col min="11522" max="11522" width="48.7109375" style="176" customWidth="1"/>
    <col min="11523" max="11523" width="14.140625" style="176" customWidth="1"/>
    <col min="11524" max="11524" width="14.28515625" style="176" customWidth="1"/>
    <col min="11525" max="11525" width="15.28515625" style="176" customWidth="1"/>
    <col min="11526" max="11776" width="9.140625" style="176"/>
    <col min="11777" max="11777" width="24.140625" style="176" customWidth="1"/>
    <col min="11778" max="11778" width="48.7109375" style="176" customWidth="1"/>
    <col min="11779" max="11779" width="14.140625" style="176" customWidth="1"/>
    <col min="11780" max="11780" width="14.28515625" style="176" customWidth="1"/>
    <col min="11781" max="11781" width="15.28515625" style="176" customWidth="1"/>
    <col min="11782" max="12032" width="9.140625" style="176"/>
    <col min="12033" max="12033" width="24.140625" style="176" customWidth="1"/>
    <col min="12034" max="12034" width="48.7109375" style="176" customWidth="1"/>
    <col min="12035" max="12035" width="14.140625" style="176" customWidth="1"/>
    <col min="12036" max="12036" width="14.28515625" style="176" customWidth="1"/>
    <col min="12037" max="12037" width="15.28515625" style="176" customWidth="1"/>
    <col min="12038" max="12288" width="9.140625" style="176"/>
    <col min="12289" max="12289" width="24.140625" style="176" customWidth="1"/>
    <col min="12290" max="12290" width="48.7109375" style="176" customWidth="1"/>
    <col min="12291" max="12291" width="14.140625" style="176" customWidth="1"/>
    <col min="12292" max="12292" width="14.28515625" style="176" customWidth="1"/>
    <col min="12293" max="12293" width="15.28515625" style="176" customWidth="1"/>
    <col min="12294" max="12544" width="9.140625" style="176"/>
    <col min="12545" max="12545" width="24.140625" style="176" customWidth="1"/>
    <col min="12546" max="12546" width="48.7109375" style="176" customWidth="1"/>
    <col min="12547" max="12547" width="14.140625" style="176" customWidth="1"/>
    <col min="12548" max="12548" width="14.28515625" style="176" customWidth="1"/>
    <col min="12549" max="12549" width="15.28515625" style="176" customWidth="1"/>
    <col min="12550" max="12800" width="9.140625" style="176"/>
    <col min="12801" max="12801" width="24.140625" style="176" customWidth="1"/>
    <col min="12802" max="12802" width="48.7109375" style="176" customWidth="1"/>
    <col min="12803" max="12803" width="14.140625" style="176" customWidth="1"/>
    <col min="12804" max="12804" width="14.28515625" style="176" customWidth="1"/>
    <col min="12805" max="12805" width="15.28515625" style="176" customWidth="1"/>
    <col min="12806" max="13056" width="9.140625" style="176"/>
    <col min="13057" max="13057" width="24.140625" style="176" customWidth="1"/>
    <col min="13058" max="13058" width="48.7109375" style="176" customWidth="1"/>
    <col min="13059" max="13059" width="14.140625" style="176" customWidth="1"/>
    <col min="13060" max="13060" width="14.28515625" style="176" customWidth="1"/>
    <col min="13061" max="13061" width="15.28515625" style="176" customWidth="1"/>
    <col min="13062" max="13312" width="9.140625" style="176"/>
    <col min="13313" max="13313" width="24.140625" style="176" customWidth="1"/>
    <col min="13314" max="13314" width="48.7109375" style="176" customWidth="1"/>
    <col min="13315" max="13315" width="14.140625" style="176" customWidth="1"/>
    <col min="13316" max="13316" width="14.28515625" style="176" customWidth="1"/>
    <col min="13317" max="13317" width="15.28515625" style="176" customWidth="1"/>
    <col min="13318" max="13568" width="9.140625" style="176"/>
    <col min="13569" max="13569" width="24.140625" style="176" customWidth="1"/>
    <col min="13570" max="13570" width="48.7109375" style="176" customWidth="1"/>
    <col min="13571" max="13571" width="14.140625" style="176" customWidth="1"/>
    <col min="13572" max="13572" width="14.28515625" style="176" customWidth="1"/>
    <col min="13573" max="13573" width="15.28515625" style="176" customWidth="1"/>
    <col min="13574" max="13824" width="9.140625" style="176"/>
    <col min="13825" max="13825" width="24.140625" style="176" customWidth="1"/>
    <col min="13826" max="13826" width="48.7109375" style="176" customWidth="1"/>
    <col min="13827" max="13827" width="14.140625" style="176" customWidth="1"/>
    <col min="13828" max="13828" width="14.28515625" style="176" customWidth="1"/>
    <col min="13829" max="13829" width="15.28515625" style="176" customWidth="1"/>
    <col min="13830" max="14080" width="9.140625" style="176"/>
    <col min="14081" max="14081" width="24.140625" style="176" customWidth="1"/>
    <col min="14082" max="14082" width="48.7109375" style="176" customWidth="1"/>
    <col min="14083" max="14083" width="14.140625" style="176" customWidth="1"/>
    <col min="14084" max="14084" width="14.28515625" style="176" customWidth="1"/>
    <col min="14085" max="14085" width="15.28515625" style="176" customWidth="1"/>
    <col min="14086" max="14336" width="9.140625" style="176"/>
    <col min="14337" max="14337" width="24.140625" style="176" customWidth="1"/>
    <col min="14338" max="14338" width="48.7109375" style="176" customWidth="1"/>
    <col min="14339" max="14339" width="14.140625" style="176" customWidth="1"/>
    <col min="14340" max="14340" width="14.28515625" style="176" customWidth="1"/>
    <col min="14341" max="14341" width="15.28515625" style="176" customWidth="1"/>
    <col min="14342" max="14592" width="9.140625" style="176"/>
    <col min="14593" max="14593" width="24.140625" style="176" customWidth="1"/>
    <col min="14594" max="14594" width="48.7109375" style="176" customWidth="1"/>
    <col min="14595" max="14595" width="14.140625" style="176" customWidth="1"/>
    <col min="14596" max="14596" width="14.28515625" style="176" customWidth="1"/>
    <col min="14597" max="14597" width="15.28515625" style="176" customWidth="1"/>
    <col min="14598" max="14848" width="9.140625" style="176"/>
    <col min="14849" max="14849" width="24.140625" style="176" customWidth="1"/>
    <col min="14850" max="14850" width="48.7109375" style="176" customWidth="1"/>
    <col min="14851" max="14851" width="14.140625" style="176" customWidth="1"/>
    <col min="14852" max="14852" width="14.28515625" style="176" customWidth="1"/>
    <col min="14853" max="14853" width="15.28515625" style="176" customWidth="1"/>
    <col min="14854" max="15104" width="9.140625" style="176"/>
    <col min="15105" max="15105" width="24.140625" style="176" customWidth="1"/>
    <col min="15106" max="15106" width="48.7109375" style="176" customWidth="1"/>
    <col min="15107" max="15107" width="14.140625" style="176" customWidth="1"/>
    <col min="15108" max="15108" width="14.28515625" style="176" customWidth="1"/>
    <col min="15109" max="15109" width="15.28515625" style="176" customWidth="1"/>
    <col min="15110" max="15360" width="9.140625" style="176"/>
    <col min="15361" max="15361" width="24.140625" style="176" customWidth="1"/>
    <col min="15362" max="15362" width="48.7109375" style="176" customWidth="1"/>
    <col min="15363" max="15363" width="14.140625" style="176" customWidth="1"/>
    <col min="15364" max="15364" width="14.28515625" style="176" customWidth="1"/>
    <col min="15365" max="15365" width="15.28515625" style="176" customWidth="1"/>
    <col min="15366" max="15616" width="9.140625" style="176"/>
    <col min="15617" max="15617" width="24.140625" style="176" customWidth="1"/>
    <col min="15618" max="15618" width="48.7109375" style="176" customWidth="1"/>
    <col min="15619" max="15619" width="14.140625" style="176" customWidth="1"/>
    <col min="15620" max="15620" width="14.28515625" style="176" customWidth="1"/>
    <col min="15621" max="15621" width="15.28515625" style="176" customWidth="1"/>
    <col min="15622" max="15872" width="9.140625" style="176"/>
    <col min="15873" max="15873" width="24.140625" style="176" customWidth="1"/>
    <col min="15874" max="15874" width="48.7109375" style="176" customWidth="1"/>
    <col min="15875" max="15875" width="14.140625" style="176" customWidth="1"/>
    <col min="15876" max="15876" width="14.28515625" style="176" customWidth="1"/>
    <col min="15877" max="15877" width="15.28515625" style="176" customWidth="1"/>
    <col min="15878" max="16128" width="9.140625" style="176"/>
    <col min="16129" max="16129" width="24.140625" style="176" customWidth="1"/>
    <col min="16130" max="16130" width="48.7109375" style="176" customWidth="1"/>
    <col min="16131" max="16131" width="14.140625" style="176" customWidth="1"/>
    <col min="16132" max="16132" width="14.28515625" style="176" customWidth="1"/>
    <col min="16133" max="16133" width="15.28515625" style="176" customWidth="1"/>
    <col min="16134" max="16384" width="9.140625" style="176"/>
  </cols>
  <sheetData>
    <row r="1" spans="1:5" x14ac:dyDescent="0.25">
      <c r="A1" s="177"/>
      <c r="B1" s="177"/>
      <c r="C1" s="96"/>
      <c r="D1" s="96"/>
      <c r="E1" s="97" t="s">
        <v>105</v>
      </c>
    </row>
    <row r="2" spans="1:5" x14ac:dyDescent="0.25">
      <c r="A2" s="177"/>
      <c r="B2" s="177"/>
      <c r="C2" s="96"/>
      <c r="D2" s="96"/>
      <c r="E2" s="98" t="s">
        <v>106</v>
      </c>
    </row>
    <row r="3" spans="1:5" x14ac:dyDescent="0.25">
      <c r="A3" s="177"/>
      <c r="B3" s="177"/>
      <c r="C3" s="96"/>
      <c r="D3" s="96"/>
      <c r="E3" s="98" t="s">
        <v>107</v>
      </c>
    </row>
    <row r="4" spans="1:5" x14ac:dyDescent="0.25">
      <c r="A4" s="95"/>
      <c r="B4" s="177"/>
      <c r="C4" s="96"/>
      <c r="D4" s="96"/>
      <c r="E4" s="98" t="s">
        <v>457</v>
      </c>
    </row>
    <row r="5" spans="1:5" x14ac:dyDescent="0.25">
      <c r="A5" s="95"/>
      <c r="B5" s="177"/>
      <c r="C5" s="99"/>
      <c r="D5" s="99"/>
      <c r="E5" s="96"/>
    </row>
    <row r="6" spans="1:5" ht="15.6" customHeight="1" x14ac:dyDescent="0.25">
      <c r="A6" s="379" t="s">
        <v>235</v>
      </c>
      <c r="B6" s="379"/>
      <c r="C6" s="379"/>
      <c r="D6" s="379"/>
      <c r="E6" s="379"/>
    </row>
    <row r="7" spans="1:5" ht="15.6" customHeight="1" x14ac:dyDescent="0.25">
      <c r="A7" s="380"/>
      <c r="B7" s="380"/>
      <c r="C7" s="380"/>
      <c r="D7" s="380"/>
      <c r="E7" s="380"/>
    </row>
    <row r="8" spans="1:5" ht="15.6" customHeight="1" x14ac:dyDescent="0.25">
      <c r="A8" s="380"/>
      <c r="B8" s="380"/>
      <c r="C8" s="380"/>
      <c r="D8" s="380"/>
      <c r="E8" s="380"/>
    </row>
    <row r="9" spans="1:5" ht="87" customHeight="1" x14ac:dyDescent="0.25">
      <c r="A9" s="247" t="s">
        <v>50</v>
      </c>
      <c r="B9" s="247" t="s">
        <v>3</v>
      </c>
      <c r="C9" s="248" t="s">
        <v>52</v>
      </c>
      <c r="D9" s="248" t="s">
        <v>234</v>
      </c>
      <c r="E9" s="248" t="s">
        <v>187</v>
      </c>
    </row>
    <row r="10" spans="1:5" ht="60.75" x14ac:dyDescent="0.25">
      <c r="A10" s="249"/>
      <c r="B10" s="250" t="s">
        <v>53</v>
      </c>
      <c r="C10" s="251">
        <f>C11+C26</f>
        <v>28468925</v>
      </c>
      <c r="D10" s="251">
        <f>+D11+D26</f>
        <v>0</v>
      </c>
      <c r="E10" s="251">
        <f t="shared" ref="E10:E29" si="0">C10+D10</f>
        <v>28468925</v>
      </c>
    </row>
    <row r="11" spans="1:5" ht="20.25" x14ac:dyDescent="0.25">
      <c r="A11" s="6"/>
      <c r="B11" s="7" t="s">
        <v>54</v>
      </c>
      <c r="C11" s="89">
        <f>C12+C14+C17+C19+C21</f>
        <v>27431200</v>
      </c>
      <c r="D11" s="89">
        <f>+D12+D14+D17+D19+D21</f>
        <v>0</v>
      </c>
      <c r="E11" s="89">
        <f t="shared" si="0"/>
        <v>27431200</v>
      </c>
    </row>
    <row r="12" spans="1:5" ht="21" x14ac:dyDescent="0.25">
      <c r="A12" s="21" t="s">
        <v>55</v>
      </c>
      <c r="B12" s="22" t="s">
        <v>56</v>
      </c>
      <c r="C12" s="90">
        <f>C13</f>
        <v>2750000</v>
      </c>
      <c r="D12" s="90">
        <f>D13</f>
        <v>0</v>
      </c>
      <c r="E12" s="90">
        <f t="shared" si="0"/>
        <v>2750000</v>
      </c>
    </row>
    <row r="13" spans="1:5" ht="102" x14ac:dyDescent="0.25">
      <c r="A13" s="12" t="s">
        <v>110</v>
      </c>
      <c r="B13" s="12" t="s">
        <v>57</v>
      </c>
      <c r="C13" s="15">
        <v>2750000</v>
      </c>
      <c r="D13" s="15"/>
      <c r="E13" s="15">
        <f t="shared" si="0"/>
        <v>2750000</v>
      </c>
    </row>
    <row r="14" spans="1:5" ht="63" x14ac:dyDescent="0.25">
      <c r="A14" s="252" t="s">
        <v>58</v>
      </c>
      <c r="B14" s="266" t="s">
        <v>59</v>
      </c>
      <c r="C14" s="251">
        <f>SUM(C15:C16)</f>
        <v>2418500</v>
      </c>
      <c r="D14" s="251">
        <f>D15+D16</f>
        <v>0</v>
      </c>
      <c r="E14" s="251">
        <f t="shared" si="0"/>
        <v>2418500</v>
      </c>
    </row>
    <row r="15" spans="1:5" ht="89.25" x14ac:dyDescent="0.25">
      <c r="A15" s="12" t="s">
        <v>108</v>
      </c>
      <c r="B15" s="12" t="s">
        <v>183</v>
      </c>
      <c r="C15" s="82">
        <v>912150</v>
      </c>
      <c r="D15" s="82"/>
      <c r="E15" s="82">
        <f t="shared" si="0"/>
        <v>912150</v>
      </c>
    </row>
    <row r="16" spans="1:5" ht="102" x14ac:dyDescent="0.25">
      <c r="A16" s="12" t="s">
        <v>109</v>
      </c>
      <c r="B16" s="12" t="s">
        <v>60</v>
      </c>
      <c r="C16" s="82">
        <v>1506350</v>
      </c>
      <c r="D16" s="82"/>
      <c r="E16" s="82">
        <f t="shared" si="0"/>
        <v>1506350</v>
      </c>
    </row>
    <row r="17" spans="1:5" ht="26.25" customHeight="1" x14ac:dyDescent="0.25">
      <c r="A17" s="252" t="s">
        <v>61</v>
      </c>
      <c r="B17" s="247" t="s">
        <v>62</v>
      </c>
      <c r="C17" s="251">
        <f>C18</f>
        <v>354900</v>
      </c>
      <c r="D17" s="251">
        <f>D18</f>
        <v>0</v>
      </c>
      <c r="E17" s="251">
        <f t="shared" si="0"/>
        <v>354900</v>
      </c>
    </row>
    <row r="18" spans="1:5" ht="15.75" customHeight="1" x14ac:dyDescent="0.25">
      <c r="A18" s="12" t="s">
        <v>63</v>
      </c>
      <c r="B18" s="12" t="s">
        <v>62</v>
      </c>
      <c r="C18" s="14">
        <v>354900</v>
      </c>
      <c r="D18" s="14"/>
      <c r="E18" s="14">
        <f t="shared" si="0"/>
        <v>354900</v>
      </c>
    </row>
    <row r="19" spans="1:5" ht="31.5" x14ac:dyDescent="0.25">
      <c r="A19" s="252" t="s">
        <v>64</v>
      </c>
      <c r="B19" s="266" t="s">
        <v>65</v>
      </c>
      <c r="C19" s="251">
        <f>C20</f>
        <v>1657800</v>
      </c>
      <c r="D19" s="251">
        <f>D20</f>
        <v>0</v>
      </c>
      <c r="E19" s="251">
        <f t="shared" si="0"/>
        <v>1657800</v>
      </c>
    </row>
    <row r="20" spans="1:5" ht="63.75" x14ac:dyDescent="0.25">
      <c r="A20" s="12" t="s">
        <v>111</v>
      </c>
      <c r="B20" s="12" t="s">
        <v>66</v>
      </c>
      <c r="C20" s="15">
        <v>1657800</v>
      </c>
      <c r="D20" s="15"/>
      <c r="E20" s="15">
        <f t="shared" si="0"/>
        <v>1657800</v>
      </c>
    </row>
    <row r="21" spans="1:5" ht="25.5" x14ac:dyDescent="0.25">
      <c r="A21" s="267" t="s">
        <v>67</v>
      </c>
      <c r="B21" s="266" t="s">
        <v>68</v>
      </c>
      <c r="C21" s="251">
        <f>C22+C24</f>
        <v>20250000</v>
      </c>
      <c r="D21" s="251">
        <f>+D22+D24</f>
        <v>0</v>
      </c>
      <c r="E21" s="251">
        <f t="shared" si="0"/>
        <v>20250000</v>
      </c>
    </row>
    <row r="22" spans="1:5" ht="25.5" x14ac:dyDescent="0.25">
      <c r="A22" s="12" t="s">
        <v>69</v>
      </c>
      <c r="B22" s="12" t="s">
        <v>70</v>
      </c>
      <c r="C22" s="16">
        <f>C23</f>
        <v>13300000</v>
      </c>
      <c r="D22" s="16">
        <f>D23</f>
        <v>0</v>
      </c>
      <c r="E22" s="16">
        <f t="shared" si="0"/>
        <v>13300000</v>
      </c>
    </row>
    <row r="23" spans="1:5" ht="51" x14ac:dyDescent="0.25">
      <c r="A23" s="12" t="s">
        <v>112</v>
      </c>
      <c r="B23" s="12" t="s">
        <v>71</v>
      </c>
      <c r="C23" s="17">
        <v>13300000</v>
      </c>
      <c r="D23" s="17"/>
      <c r="E23" s="17">
        <f t="shared" si="0"/>
        <v>13300000</v>
      </c>
    </row>
    <row r="24" spans="1:5" ht="25.5" x14ac:dyDescent="0.25">
      <c r="A24" s="12" t="s">
        <v>72</v>
      </c>
      <c r="B24" s="12" t="s">
        <v>73</v>
      </c>
      <c r="C24" s="16">
        <f>C25</f>
        <v>6950000</v>
      </c>
      <c r="D24" s="16">
        <f>D25</f>
        <v>0</v>
      </c>
      <c r="E24" s="16">
        <f t="shared" si="0"/>
        <v>6950000</v>
      </c>
    </row>
    <row r="25" spans="1:5" ht="51" x14ac:dyDescent="0.25">
      <c r="A25" s="12" t="s">
        <v>113</v>
      </c>
      <c r="B25" s="12" t="s">
        <v>74</v>
      </c>
      <c r="C25" s="17">
        <v>6950000</v>
      </c>
      <c r="D25" s="17"/>
      <c r="E25" s="17">
        <f t="shared" si="0"/>
        <v>6950000</v>
      </c>
    </row>
    <row r="26" spans="1:5" ht="20.25" x14ac:dyDescent="0.25">
      <c r="A26" s="268"/>
      <c r="B26" s="250" t="s">
        <v>75</v>
      </c>
      <c r="C26" s="251">
        <v>1037725</v>
      </c>
      <c r="D26" s="251">
        <f>+D27</f>
        <v>0</v>
      </c>
      <c r="E26" s="251">
        <f t="shared" si="0"/>
        <v>1037725</v>
      </c>
    </row>
    <row r="27" spans="1:5" ht="63.75" x14ac:dyDescent="0.25">
      <c r="A27" s="267" t="s">
        <v>76</v>
      </c>
      <c r="B27" s="247" t="s">
        <v>77</v>
      </c>
      <c r="C27" s="251">
        <f>C28+C29</f>
        <v>1037725</v>
      </c>
      <c r="D27" s="251">
        <f>SUM(D28:D29)</f>
        <v>0</v>
      </c>
      <c r="E27" s="251">
        <f t="shared" si="0"/>
        <v>1037725</v>
      </c>
    </row>
    <row r="28" spans="1:5" ht="89.25" x14ac:dyDescent="0.25">
      <c r="A28" s="18" t="s">
        <v>78</v>
      </c>
      <c r="B28" s="18" t="s">
        <v>79</v>
      </c>
      <c r="C28" s="91">
        <v>144495</v>
      </c>
      <c r="D28" s="91"/>
      <c r="E28" s="82">
        <f t="shared" si="0"/>
        <v>144495</v>
      </c>
    </row>
    <row r="29" spans="1:5" ht="102" x14ac:dyDescent="0.25">
      <c r="A29" s="12" t="s">
        <v>80</v>
      </c>
      <c r="B29" s="12" t="s">
        <v>81</v>
      </c>
      <c r="C29" s="91">
        <v>893230</v>
      </c>
      <c r="D29" s="91"/>
      <c r="E29" s="82">
        <f t="shared" si="0"/>
        <v>893230</v>
      </c>
    </row>
    <row r="30" spans="1:5" ht="24" x14ac:dyDescent="0.25">
      <c r="A30" s="252" t="s">
        <v>82</v>
      </c>
      <c r="B30" s="247" t="s">
        <v>83</v>
      </c>
      <c r="C30" s="251">
        <f>C31</f>
        <v>26883466.359999999</v>
      </c>
      <c r="D30" s="251">
        <f>+D31</f>
        <v>2200</v>
      </c>
      <c r="E30" s="251">
        <f>C30+D30</f>
        <v>26885666.359999999</v>
      </c>
    </row>
    <row r="31" spans="1:5" ht="51.75" thickBot="1" x14ac:dyDescent="0.3">
      <c r="A31" s="253" t="s">
        <v>84</v>
      </c>
      <c r="B31" s="254" t="s">
        <v>85</v>
      </c>
      <c r="C31" s="255">
        <f>C32+C33+C36+C39</f>
        <v>26883466.359999999</v>
      </c>
      <c r="D31" s="255">
        <f>+D32+D33+D36+D39</f>
        <v>2200</v>
      </c>
      <c r="E31" s="255">
        <f>C31+D31</f>
        <v>26885666.359999999</v>
      </c>
    </row>
    <row r="32" spans="1:5" ht="51.75" customHeight="1" thickBot="1" x14ac:dyDescent="0.3">
      <c r="A32" s="269" t="s">
        <v>86</v>
      </c>
      <c r="B32" s="270" t="s">
        <v>87</v>
      </c>
      <c r="C32" s="258">
        <v>23370600</v>
      </c>
      <c r="D32" s="258"/>
      <c r="E32" s="259">
        <f>C32+D32</f>
        <v>23370600</v>
      </c>
    </row>
    <row r="33" spans="1:5" ht="38.25" x14ac:dyDescent="0.25">
      <c r="A33" s="260" t="s">
        <v>88</v>
      </c>
      <c r="B33" s="261" t="s">
        <v>89</v>
      </c>
      <c r="C33" s="264">
        <f>C34+C35</f>
        <v>3211946.36</v>
      </c>
      <c r="D33" s="264">
        <f>SUM(D34:D35)</f>
        <v>0</v>
      </c>
      <c r="E33" s="265">
        <f>C33+D33</f>
        <v>3211946.36</v>
      </c>
    </row>
    <row r="34" spans="1:5" s="24" customFormat="1" ht="101.25" customHeight="1" x14ac:dyDescent="0.2">
      <c r="A34" s="104" t="s">
        <v>190</v>
      </c>
      <c r="B34" s="23" t="s">
        <v>252</v>
      </c>
      <c r="C34" s="92">
        <v>2590346.36</v>
      </c>
      <c r="D34" s="92"/>
      <c r="E34" s="105">
        <f>C34+D34</f>
        <v>2590346.36</v>
      </c>
    </row>
    <row r="35" spans="1:5" ht="26.25" thickBot="1" x14ac:dyDescent="0.3">
      <c r="A35" s="106" t="s">
        <v>91</v>
      </c>
      <c r="B35" s="12" t="s">
        <v>241</v>
      </c>
      <c r="C35" s="82">
        <v>621600</v>
      </c>
      <c r="D35" s="82"/>
      <c r="E35" s="105">
        <f t="shared" ref="E35:E40" si="1">C35+D35</f>
        <v>621600</v>
      </c>
    </row>
    <row r="36" spans="1:5" ht="46.5" customHeight="1" x14ac:dyDescent="0.25">
      <c r="A36" s="260" t="s">
        <v>95</v>
      </c>
      <c r="B36" s="261" t="s">
        <v>96</v>
      </c>
      <c r="C36" s="264">
        <v>300920</v>
      </c>
      <c r="D36" s="264">
        <f>SUM(D37:D38)</f>
        <v>2200</v>
      </c>
      <c r="E36" s="265">
        <f t="shared" si="1"/>
        <v>303120</v>
      </c>
    </row>
    <row r="37" spans="1:5" ht="54" customHeight="1" x14ac:dyDescent="0.25">
      <c r="A37" s="106" t="s">
        <v>97</v>
      </c>
      <c r="B37" s="12" t="s">
        <v>246</v>
      </c>
      <c r="C37" s="91">
        <v>3520</v>
      </c>
      <c r="D37" s="91"/>
      <c r="E37" s="115">
        <f t="shared" si="1"/>
        <v>3520</v>
      </c>
    </row>
    <row r="38" spans="1:5" ht="64.5" thickBot="1" x14ac:dyDescent="0.3">
      <c r="A38" s="107" t="s">
        <v>99</v>
      </c>
      <c r="B38" s="108" t="s">
        <v>453</v>
      </c>
      <c r="C38" s="116">
        <v>297400</v>
      </c>
      <c r="D38" s="116">
        <v>2200</v>
      </c>
      <c r="E38" s="115">
        <f t="shared" si="1"/>
        <v>299600</v>
      </c>
    </row>
    <row r="39" spans="1:5" ht="23.25" customHeight="1" x14ac:dyDescent="0.25">
      <c r="A39" s="271" t="s">
        <v>101</v>
      </c>
      <c r="B39" s="201" t="s">
        <v>48</v>
      </c>
      <c r="C39" s="272">
        <v>0</v>
      </c>
      <c r="D39" s="272">
        <f>D40</f>
        <v>0</v>
      </c>
      <c r="E39" s="273">
        <f t="shared" si="1"/>
        <v>0</v>
      </c>
    </row>
    <row r="40" spans="1:5" ht="39" thickBot="1" x14ac:dyDescent="0.3">
      <c r="A40" s="107" t="s">
        <v>102</v>
      </c>
      <c r="B40" s="108" t="s">
        <v>103</v>
      </c>
      <c r="C40" s="109">
        <v>0</v>
      </c>
      <c r="D40" s="109"/>
      <c r="E40" s="117">
        <f t="shared" si="1"/>
        <v>0</v>
      </c>
    </row>
    <row r="41" spans="1:5" ht="19.5" thickBot="1" x14ac:dyDescent="0.3">
      <c r="A41" s="256"/>
      <c r="B41" s="257" t="s">
        <v>104</v>
      </c>
      <c r="C41" s="258">
        <f>C30+C10</f>
        <v>55352391.359999999</v>
      </c>
      <c r="D41" s="258">
        <f>+D30+D10</f>
        <v>2200</v>
      </c>
      <c r="E41" s="259">
        <f>C41+D41</f>
        <v>55354591.359999999</v>
      </c>
    </row>
    <row r="42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0"/>
  <sheetViews>
    <sheetView workbookViewId="0">
      <selection activeCell="B9" sqref="B9"/>
    </sheetView>
  </sheetViews>
  <sheetFormatPr defaultRowHeight="15" x14ac:dyDescent="0.25"/>
  <cols>
    <col min="1" max="1" width="20.85546875" style="84" customWidth="1"/>
    <col min="2" max="2" width="31.85546875" style="84" customWidth="1"/>
    <col min="3" max="3" width="12.5703125" style="84" customWidth="1"/>
    <col min="4" max="4" width="10.28515625" style="84" customWidth="1"/>
    <col min="5" max="5" width="13.42578125" style="84" customWidth="1"/>
    <col min="6" max="254" width="9.140625" style="84"/>
    <col min="255" max="255" width="24.140625" style="84" customWidth="1"/>
    <col min="256" max="256" width="48.7109375" style="84" customWidth="1"/>
    <col min="257" max="257" width="14.140625" style="84" customWidth="1"/>
    <col min="258" max="258" width="14.28515625" style="84" customWidth="1"/>
    <col min="259" max="259" width="15.28515625" style="84" customWidth="1"/>
    <col min="260" max="510" width="9.140625" style="84"/>
    <col min="511" max="511" width="24.140625" style="84" customWidth="1"/>
    <col min="512" max="512" width="48.7109375" style="84" customWidth="1"/>
    <col min="513" max="513" width="14.140625" style="84" customWidth="1"/>
    <col min="514" max="514" width="14.28515625" style="84" customWidth="1"/>
    <col min="515" max="515" width="15.28515625" style="84" customWidth="1"/>
    <col min="516" max="766" width="9.140625" style="84"/>
    <col min="767" max="767" width="24.140625" style="84" customWidth="1"/>
    <col min="768" max="768" width="48.7109375" style="84" customWidth="1"/>
    <col min="769" max="769" width="14.140625" style="84" customWidth="1"/>
    <col min="770" max="770" width="14.28515625" style="84" customWidth="1"/>
    <col min="771" max="771" width="15.28515625" style="84" customWidth="1"/>
    <col min="772" max="1022" width="9.140625" style="84"/>
    <col min="1023" max="1023" width="24.140625" style="84" customWidth="1"/>
    <col min="1024" max="1024" width="48.7109375" style="84" customWidth="1"/>
    <col min="1025" max="1025" width="14.140625" style="84" customWidth="1"/>
    <col min="1026" max="1026" width="14.28515625" style="84" customWidth="1"/>
    <col min="1027" max="1027" width="15.28515625" style="84" customWidth="1"/>
    <col min="1028" max="1278" width="9.140625" style="84"/>
    <col min="1279" max="1279" width="24.140625" style="84" customWidth="1"/>
    <col min="1280" max="1280" width="48.7109375" style="84" customWidth="1"/>
    <col min="1281" max="1281" width="14.140625" style="84" customWidth="1"/>
    <col min="1282" max="1282" width="14.28515625" style="84" customWidth="1"/>
    <col min="1283" max="1283" width="15.28515625" style="84" customWidth="1"/>
    <col min="1284" max="1534" width="9.140625" style="84"/>
    <col min="1535" max="1535" width="24.140625" style="84" customWidth="1"/>
    <col min="1536" max="1536" width="48.7109375" style="84" customWidth="1"/>
    <col min="1537" max="1537" width="14.140625" style="84" customWidth="1"/>
    <col min="1538" max="1538" width="14.28515625" style="84" customWidth="1"/>
    <col min="1539" max="1539" width="15.28515625" style="84" customWidth="1"/>
    <col min="1540" max="1790" width="9.140625" style="84"/>
    <col min="1791" max="1791" width="24.140625" style="84" customWidth="1"/>
    <col min="1792" max="1792" width="48.7109375" style="84" customWidth="1"/>
    <col min="1793" max="1793" width="14.140625" style="84" customWidth="1"/>
    <col min="1794" max="1794" width="14.28515625" style="84" customWidth="1"/>
    <col min="1795" max="1795" width="15.28515625" style="84" customWidth="1"/>
    <col min="1796" max="2046" width="9.140625" style="84"/>
    <col min="2047" max="2047" width="24.140625" style="84" customWidth="1"/>
    <col min="2048" max="2048" width="48.7109375" style="84" customWidth="1"/>
    <col min="2049" max="2049" width="14.140625" style="84" customWidth="1"/>
    <col min="2050" max="2050" width="14.28515625" style="84" customWidth="1"/>
    <col min="2051" max="2051" width="15.28515625" style="84" customWidth="1"/>
    <col min="2052" max="2302" width="9.140625" style="84"/>
    <col min="2303" max="2303" width="24.140625" style="84" customWidth="1"/>
    <col min="2304" max="2304" width="48.7109375" style="84" customWidth="1"/>
    <col min="2305" max="2305" width="14.140625" style="84" customWidth="1"/>
    <col min="2306" max="2306" width="14.28515625" style="84" customWidth="1"/>
    <col min="2307" max="2307" width="15.28515625" style="84" customWidth="1"/>
    <col min="2308" max="2558" width="9.140625" style="84"/>
    <col min="2559" max="2559" width="24.140625" style="84" customWidth="1"/>
    <col min="2560" max="2560" width="48.7109375" style="84" customWidth="1"/>
    <col min="2561" max="2561" width="14.140625" style="84" customWidth="1"/>
    <col min="2562" max="2562" width="14.28515625" style="84" customWidth="1"/>
    <col min="2563" max="2563" width="15.28515625" style="84" customWidth="1"/>
    <col min="2564" max="2814" width="9.140625" style="84"/>
    <col min="2815" max="2815" width="24.140625" style="84" customWidth="1"/>
    <col min="2816" max="2816" width="48.7109375" style="84" customWidth="1"/>
    <col min="2817" max="2817" width="14.140625" style="84" customWidth="1"/>
    <col min="2818" max="2818" width="14.28515625" style="84" customWidth="1"/>
    <col min="2819" max="2819" width="15.28515625" style="84" customWidth="1"/>
    <col min="2820" max="3070" width="9.140625" style="84"/>
    <col min="3071" max="3071" width="24.140625" style="84" customWidth="1"/>
    <col min="3072" max="3072" width="48.7109375" style="84" customWidth="1"/>
    <col min="3073" max="3073" width="14.140625" style="84" customWidth="1"/>
    <col min="3074" max="3074" width="14.28515625" style="84" customWidth="1"/>
    <col min="3075" max="3075" width="15.28515625" style="84" customWidth="1"/>
    <col min="3076" max="3326" width="9.140625" style="84"/>
    <col min="3327" max="3327" width="24.140625" style="84" customWidth="1"/>
    <col min="3328" max="3328" width="48.7109375" style="84" customWidth="1"/>
    <col min="3329" max="3329" width="14.140625" style="84" customWidth="1"/>
    <col min="3330" max="3330" width="14.28515625" style="84" customWidth="1"/>
    <col min="3331" max="3331" width="15.28515625" style="84" customWidth="1"/>
    <col min="3332" max="3582" width="9.140625" style="84"/>
    <col min="3583" max="3583" width="24.140625" style="84" customWidth="1"/>
    <col min="3584" max="3584" width="48.7109375" style="84" customWidth="1"/>
    <col min="3585" max="3585" width="14.140625" style="84" customWidth="1"/>
    <col min="3586" max="3586" width="14.28515625" style="84" customWidth="1"/>
    <col min="3587" max="3587" width="15.28515625" style="84" customWidth="1"/>
    <col min="3588" max="3838" width="9.140625" style="84"/>
    <col min="3839" max="3839" width="24.140625" style="84" customWidth="1"/>
    <col min="3840" max="3840" width="48.7109375" style="84" customWidth="1"/>
    <col min="3841" max="3841" width="14.140625" style="84" customWidth="1"/>
    <col min="3842" max="3842" width="14.28515625" style="84" customWidth="1"/>
    <col min="3843" max="3843" width="15.28515625" style="84" customWidth="1"/>
    <col min="3844" max="4094" width="9.140625" style="84"/>
    <col min="4095" max="4095" width="24.140625" style="84" customWidth="1"/>
    <col min="4096" max="4096" width="48.7109375" style="84" customWidth="1"/>
    <col min="4097" max="4097" width="14.140625" style="84" customWidth="1"/>
    <col min="4098" max="4098" width="14.28515625" style="84" customWidth="1"/>
    <col min="4099" max="4099" width="15.28515625" style="84" customWidth="1"/>
    <col min="4100" max="4350" width="9.140625" style="84"/>
    <col min="4351" max="4351" width="24.140625" style="84" customWidth="1"/>
    <col min="4352" max="4352" width="48.7109375" style="84" customWidth="1"/>
    <col min="4353" max="4353" width="14.140625" style="84" customWidth="1"/>
    <col min="4354" max="4354" width="14.28515625" style="84" customWidth="1"/>
    <col min="4355" max="4355" width="15.28515625" style="84" customWidth="1"/>
    <col min="4356" max="4606" width="9.140625" style="84"/>
    <col min="4607" max="4607" width="24.140625" style="84" customWidth="1"/>
    <col min="4608" max="4608" width="48.7109375" style="84" customWidth="1"/>
    <col min="4609" max="4609" width="14.140625" style="84" customWidth="1"/>
    <col min="4610" max="4610" width="14.28515625" style="84" customWidth="1"/>
    <col min="4611" max="4611" width="15.28515625" style="84" customWidth="1"/>
    <col min="4612" max="4862" width="9.140625" style="84"/>
    <col min="4863" max="4863" width="24.140625" style="84" customWidth="1"/>
    <col min="4864" max="4864" width="48.7109375" style="84" customWidth="1"/>
    <col min="4865" max="4865" width="14.140625" style="84" customWidth="1"/>
    <col min="4866" max="4866" width="14.28515625" style="84" customWidth="1"/>
    <col min="4867" max="4867" width="15.28515625" style="84" customWidth="1"/>
    <col min="4868" max="5118" width="9.140625" style="84"/>
    <col min="5119" max="5119" width="24.140625" style="84" customWidth="1"/>
    <col min="5120" max="5120" width="48.7109375" style="84" customWidth="1"/>
    <col min="5121" max="5121" width="14.140625" style="84" customWidth="1"/>
    <col min="5122" max="5122" width="14.28515625" style="84" customWidth="1"/>
    <col min="5123" max="5123" width="15.28515625" style="84" customWidth="1"/>
    <col min="5124" max="5374" width="9.140625" style="84"/>
    <col min="5375" max="5375" width="24.140625" style="84" customWidth="1"/>
    <col min="5376" max="5376" width="48.7109375" style="84" customWidth="1"/>
    <col min="5377" max="5377" width="14.140625" style="84" customWidth="1"/>
    <col min="5378" max="5378" width="14.28515625" style="84" customWidth="1"/>
    <col min="5379" max="5379" width="15.28515625" style="84" customWidth="1"/>
    <col min="5380" max="5630" width="9.140625" style="84"/>
    <col min="5631" max="5631" width="24.140625" style="84" customWidth="1"/>
    <col min="5632" max="5632" width="48.7109375" style="84" customWidth="1"/>
    <col min="5633" max="5633" width="14.140625" style="84" customWidth="1"/>
    <col min="5634" max="5634" width="14.28515625" style="84" customWidth="1"/>
    <col min="5635" max="5635" width="15.28515625" style="84" customWidth="1"/>
    <col min="5636" max="5886" width="9.140625" style="84"/>
    <col min="5887" max="5887" width="24.140625" style="84" customWidth="1"/>
    <col min="5888" max="5888" width="48.7109375" style="84" customWidth="1"/>
    <col min="5889" max="5889" width="14.140625" style="84" customWidth="1"/>
    <col min="5890" max="5890" width="14.28515625" style="84" customWidth="1"/>
    <col min="5891" max="5891" width="15.28515625" style="84" customWidth="1"/>
    <col min="5892" max="6142" width="9.140625" style="84"/>
    <col min="6143" max="6143" width="24.140625" style="84" customWidth="1"/>
    <col min="6144" max="6144" width="48.7109375" style="84" customWidth="1"/>
    <col min="6145" max="6145" width="14.140625" style="84" customWidth="1"/>
    <col min="6146" max="6146" width="14.28515625" style="84" customWidth="1"/>
    <col min="6147" max="6147" width="15.28515625" style="84" customWidth="1"/>
    <col min="6148" max="6398" width="9.140625" style="84"/>
    <col min="6399" max="6399" width="24.140625" style="84" customWidth="1"/>
    <col min="6400" max="6400" width="48.7109375" style="84" customWidth="1"/>
    <col min="6401" max="6401" width="14.140625" style="84" customWidth="1"/>
    <col min="6402" max="6402" width="14.28515625" style="84" customWidth="1"/>
    <col min="6403" max="6403" width="15.28515625" style="84" customWidth="1"/>
    <col min="6404" max="6654" width="9.140625" style="84"/>
    <col min="6655" max="6655" width="24.140625" style="84" customWidth="1"/>
    <col min="6656" max="6656" width="48.7109375" style="84" customWidth="1"/>
    <col min="6657" max="6657" width="14.140625" style="84" customWidth="1"/>
    <col min="6658" max="6658" width="14.28515625" style="84" customWidth="1"/>
    <col min="6659" max="6659" width="15.28515625" style="84" customWidth="1"/>
    <col min="6660" max="6910" width="9.140625" style="84"/>
    <col min="6911" max="6911" width="24.140625" style="84" customWidth="1"/>
    <col min="6912" max="6912" width="48.7109375" style="84" customWidth="1"/>
    <col min="6913" max="6913" width="14.140625" style="84" customWidth="1"/>
    <col min="6914" max="6914" width="14.28515625" style="84" customWidth="1"/>
    <col min="6915" max="6915" width="15.28515625" style="84" customWidth="1"/>
    <col min="6916" max="7166" width="9.140625" style="84"/>
    <col min="7167" max="7167" width="24.140625" style="84" customWidth="1"/>
    <col min="7168" max="7168" width="48.7109375" style="84" customWidth="1"/>
    <col min="7169" max="7169" width="14.140625" style="84" customWidth="1"/>
    <col min="7170" max="7170" width="14.28515625" style="84" customWidth="1"/>
    <col min="7171" max="7171" width="15.28515625" style="84" customWidth="1"/>
    <col min="7172" max="7422" width="9.140625" style="84"/>
    <col min="7423" max="7423" width="24.140625" style="84" customWidth="1"/>
    <col min="7424" max="7424" width="48.7109375" style="84" customWidth="1"/>
    <col min="7425" max="7425" width="14.140625" style="84" customWidth="1"/>
    <col min="7426" max="7426" width="14.28515625" style="84" customWidth="1"/>
    <col min="7427" max="7427" width="15.28515625" style="84" customWidth="1"/>
    <col min="7428" max="7678" width="9.140625" style="84"/>
    <col min="7679" max="7679" width="24.140625" style="84" customWidth="1"/>
    <col min="7680" max="7680" width="48.7109375" style="84" customWidth="1"/>
    <col min="7681" max="7681" width="14.140625" style="84" customWidth="1"/>
    <col min="7682" max="7682" width="14.28515625" style="84" customWidth="1"/>
    <col min="7683" max="7683" width="15.28515625" style="84" customWidth="1"/>
    <col min="7684" max="7934" width="9.140625" style="84"/>
    <col min="7935" max="7935" width="24.140625" style="84" customWidth="1"/>
    <col min="7936" max="7936" width="48.7109375" style="84" customWidth="1"/>
    <col min="7937" max="7937" width="14.140625" style="84" customWidth="1"/>
    <col min="7938" max="7938" width="14.28515625" style="84" customWidth="1"/>
    <col min="7939" max="7939" width="15.28515625" style="84" customWidth="1"/>
    <col min="7940" max="8190" width="9.140625" style="84"/>
    <col min="8191" max="8191" width="24.140625" style="84" customWidth="1"/>
    <col min="8192" max="8192" width="48.7109375" style="84" customWidth="1"/>
    <col min="8193" max="8193" width="14.140625" style="84" customWidth="1"/>
    <col min="8194" max="8194" width="14.28515625" style="84" customWidth="1"/>
    <col min="8195" max="8195" width="15.28515625" style="84" customWidth="1"/>
    <col min="8196" max="8446" width="9.140625" style="84"/>
    <col min="8447" max="8447" width="24.140625" style="84" customWidth="1"/>
    <col min="8448" max="8448" width="48.7109375" style="84" customWidth="1"/>
    <col min="8449" max="8449" width="14.140625" style="84" customWidth="1"/>
    <col min="8450" max="8450" width="14.28515625" style="84" customWidth="1"/>
    <col min="8451" max="8451" width="15.28515625" style="84" customWidth="1"/>
    <col min="8452" max="8702" width="9.140625" style="84"/>
    <col min="8703" max="8703" width="24.140625" style="84" customWidth="1"/>
    <col min="8704" max="8704" width="48.7109375" style="84" customWidth="1"/>
    <col min="8705" max="8705" width="14.140625" style="84" customWidth="1"/>
    <col min="8706" max="8706" width="14.28515625" style="84" customWidth="1"/>
    <col min="8707" max="8707" width="15.28515625" style="84" customWidth="1"/>
    <col min="8708" max="8958" width="9.140625" style="84"/>
    <col min="8959" max="8959" width="24.140625" style="84" customWidth="1"/>
    <col min="8960" max="8960" width="48.7109375" style="84" customWidth="1"/>
    <col min="8961" max="8961" width="14.140625" style="84" customWidth="1"/>
    <col min="8962" max="8962" width="14.28515625" style="84" customWidth="1"/>
    <col min="8963" max="8963" width="15.28515625" style="84" customWidth="1"/>
    <col min="8964" max="9214" width="9.140625" style="84"/>
    <col min="9215" max="9215" width="24.140625" style="84" customWidth="1"/>
    <col min="9216" max="9216" width="48.7109375" style="84" customWidth="1"/>
    <col min="9217" max="9217" width="14.140625" style="84" customWidth="1"/>
    <col min="9218" max="9218" width="14.28515625" style="84" customWidth="1"/>
    <col min="9219" max="9219" width="15.28515625" style="84" customWidth="1"/>
    <col min="9220" max="9470" width="9.140625" style="84"/>
    <col min="9471" max="9471" width="24.140625" style="84" customWidth="1"/>
    <col min="9472" max="9472" width="48.7109375" style="84" customWidth="1"/>
    <col min="9473" max="9473" width="14.140625" style="84" customWidth="1"/>
    <col min="9474" max="9474" width="14.28515625" style="84" customWidth="1"/>
    <col min="9475" max="9475" width="15.28515625" style="84" customWidth="1"/>
    <col min="9476" max="9726" width="9.140625" style="84"/>
    <col min="9727" max="9727" width="24.140625" style="84" customWidth="1"/>
    <col min="9728" max="9728" width="48.7109375" style="84" customWidth="1"/>
    <col min="9729" max="9729" width="14.140625" style="84" customWidth="1"/>
    <col min="9730" max="9730" width="14.28515625" style="84" customWidth="1"/>
    <col min="9731" max="9731" width="15.28515625" style="84" customWidth="1"/>
    <col min="9732" max="9982" width="9.140625" style="84"/>
    <col min="9983" max="9983" width="24.140625" style="84" customWidth="1"/>
    <col min="9984" max="9984" width="48.7109375" style="84" customWidth="1"/>
    <col min="9985" max="9985" width="14.140625" style="84" customWidth="1"/>
    <col min="9986" max="9986" width="14.28515625" style="84" customWidth="1"/>
    <col min="9987" max="9987" width="15.28515625" style="84" customWidth="1"/>
    <col min="9988" max="10238" width="9.140625" style="84"/>
    <col min="10239" max="10239" width="24.140625" style="84" customWidth="1"/>
    <col min="10240" max="10240" width="48.7109375" style="84" customWidth="1"/>
    <col min="10241" max="10241" width="14.140625" style="84" customWidth="1"/>
    <col min="10242" max="10242" width="14.28515625" style="84" customWidth="1"/>
    <col min="10243" max="10243" width="15.28515625" style="84" customWidth="1"/>
    <col min="10244" max="10494" width="9.140625" style="84"/>
    <col min="10495" max="10495" width="24.140625" style="84" customWidth="1"/>
    <col min="10496" max="10496" width="48.7109375" style="84" customWidth="1"/>
    <col min="10497" max="10497" width="14.140625" style="84" customWidth="1"/>
    <col min="10498" max="10498" width="14.28515625" style="84" customWidth="1"/>
    <col min="10499" max="10499" width="15.28515625" style="84" customWidth="1"/>
    <col min="10500" max="10750" width="9.140625" style="84"/>
    <col min="10751" max="10751" width="24.140625" style="84" customWidth="1"/>
    <col min="10752" max="10752" width="48.7109375" style="84" customWidth="1"/>
    <col min="10753" max="10753" width="14.140625" style="84" customWidth="1"/>
    <col min="10754" max="10754" width="14.28515625" style="84" customWidth="1"/>
    <col min="10755" max="10755" width="15.28515625" style="84" customWidth="1"/>
    <col min="10756" max="11006" width="9.140625" style="84"/>
    <col min="11007" max="11007" width="24.140625" style="84" customWidth="1"/>
    <col min="11008" max="11008" width="48.7109375" style="84" customWidth="1"/>
    <col min="11009" max="11009" width="14.140625" style="84" customWidth="1"/>
    <col min="11010" max="11010" width="14.28515625" style="84" customWidth="1"/>
    <col min="11011" max="11011" width="15.28515625" style="84" customWidth="1"/>
    <col min="11012" max="11262" width="9.140625" style="84"/>
    <col min="11263" max="11263" width="24.140625" style="84" customWidth="1"/>
    <col min="11264" max="11264" width="48.7109375" style="84" customWidth="1"/>
    <col min="11265" max="11265" width="14.140625" style="84" customWidth="1"/>
    <col min="11266" max="11266" width="14.28515625" style="84" customWidth="1"/>
    <col min="11267" max="11267" width="15.28515625" style="84" customWidth="1"/>
    <col min="11268" max="11518" width="9.140625" style="84"/>
    <col min="11519" max="11519" width="24.140625" style="84" customWidth="1"/>
    <col min="11520" max="11520" width="48.7109375" style="84" customWidth="1"/>
    <col min="11521" max="11521" width="14.140625" style="84" customWidth="1"/>
    <col min="11522" max="11522" width="14.28515625" style="84" customWidth="1"/>
    <col min="11523" max="11523" width="15.28515625" style="84" customWidth="1"/>
    <col min="11524" max="11774" width="9.140625" style="84"/>
    <col min="11775" max="11775" width="24.140625" style="84" customWidth="1"/>
    <col min="11776" max="11776" width="48.7109375" style="84" customWidth="1"/>
    <col min="11777" max="11777" width="14.140625" style="84" customWidth="1"/>
    <col min="11778" max="11778" width="14.28515625" style="84" customWidth="1"/>
    <col min="11779" max="11779" width="15.28515625" style="84" customWidth="1"/>
    <col min="11780" max="12030" width="9.140625" style="84"/>
    <col min="12031" max="12031" width="24.140625" style="84" customWidth="1"/>
    <col min="12032" max="12032" width="48.7109375" style="84" customWidth="1"/>
    <col min="12033" max="12033" width="14.140625" style="84" customWidth="1"/>
    <col min="12034" max="12034" width="14.28515625" style="84" customWidth="1"/>
    <col min="12035" max="12035" width="15.28515625" style="84" customWidth="1"/>
    <col min="12036" max="12286" width="9.140625" style="84"/>
    <col min="12287" max="12287" width="24.140625" style="84" customWidth="1"/>
    <col min="12288" max="12288" width="48.7109375" style="84" customWidth="1"/>
    <col min="12289" max="12289" width="14.140625" style="84" customWidth="1"/>
    <col min="12290" max="12290" width="14.28515625" style="84" customWidth="1"/>
    <col min="12291" max="12291" width="15.28515625" style="84" customWidth="1"/>
    <col min="12292" max="12542" width="9.140625" style="84"/>
    <col min="12543" max="12543" width="24.140625" style="84" customWidth="1"/>
    <col min="12544" max="12544" width="48.7109375" style="84" customWidth="1"/>
    <col min="12545" max="12545" width="14.140625" style="84" customWidth="1"/>
    <col min="12546" max="12546" width="14.28515625" style="84" customWidth="1"/>
    <col min="12547" max="12547" width="15.28515625" style="84" customWidth="1"/>
    <col min="12548" max="12798" width="9.140625" style="84"/>
    <col min="12799" max="12799" width="24.140625" style="84" customWidth="1"/>
    <col min="12800" max="12800" width="48.7109375" style="84" customWidth="1"/>
    <col min="12801" max="12801" width="14.140625" style="84" customWidth="1"/>
    <col min="12802" max="12802" width="14.28515625" style="84" customWidth="1"/>
    <col min="12803" max="12803" width="15.28515625" style="84" customWidth="1"/>
    <col min="12804" max="13054" width="9.140625" style="84"/>
    <col min="13055" max="13055" width="24.140625" style="84" customWidth="1"/>
    <col min="13056" max="13056" width="48.7109375" style="84" customWidth="1"/>
    <col min="13057" max="13057" width="14.140625" style="84" customWidth="1"/>
    <col min="13058" max="13058" width="14.28515625" style="84" customWidth="1"/>
    <col min="13059" max="13059" width="15.28515625" style="84" customWidth="1"/>
    <col min="13060" max="13310" width="9.140625" style="84"/>
    <col min="13311" max="13311" width="24.140625" style="84" customWidth="1"/>
    <col min="13312" max="13312" width="48.7109375" style="84" customWidth="1"/>
    <col min="13313" max="13313" width="14.140625" style="84" customWidth="1"/>
    <col min="13314" max="13314" width="14.28515625" style="84" customWidth="1"/>
    <col min="13315" max="13315" width="15.28515625" style="84" customWidth="1"/>
    <col min="13316" max="13566" width="9.140625" style="84"/>
    <col min="13567" max="13567" width="24.140625" style="84" customWidth="1"/>
    <col min="13568" max="13568" width="48.7109375" style="84" customWidth="1"/>
    <col min="13569" max="13569" width="14.140625" style="84" customWidth="1"/>
    <col min="13570" max="13570" width="14.28515625" style="84" customWidth="1"/>
    <col min="13571" max="13571" width="15.28515625" style="84" customWidth="1"/>
    <col min="13572" max="13822" width="9.140625" style="84"/>
    <col min="13823" max="13823" width="24.140625" style="84" customWidth="1"/>
    <col min="13824" max="13824" width="48.7109375" style="84" customWidth="1"/>
    <col min="13825" max="13825" width="14.140625" style="84" customWidth="1"/>
    <col min="13826" max="13826" width="14.28515625" style="84" customWidth="1"/>
    <col min="13827" max="13827" width="15.28515625" style="84" customWidth="1"/>
    <col min="13828" max="14078" width="9.140625" style="84"/>
    <col min="14079" max="14079" width="24.140625" style="84" customWidth="1"/>
    <col min="14080" max="14080" width="48.7109375" style="84" customWidth="1"/>
    <col min="14081" max="14081" width="14.140625" style="84" customWidth="1"/>
    <col min="14082" max="14082" width="14.28515625" style="84" customWidth="1"/>
    <col min="14083" max="14083" width="15.28515625" style="84" customWidth="1"/>
    <col min="14084" max="14334" width="9.140625" style="84"/>
    <col min="14335" max="14335" width="24.140625" style="84" customWidth="1"/>
    <col min="14336" max="14336" width="48.7109375" style="84" customWidth="1"/>
    <col min="14337" max="14337" width="14.140625" style="84" customWidth="1"/>
    <col min="14338" max="14338" width="14.28515625" style="84" customWidth="1"/>
    <col min="14339" max="14339" width="15.28515625" style="84" customWidth="1"/>
    <col min="14340" max="14590" width="9.140625" style="84"/>
    <col min="14591" max="14591" width="24.140625" style="84" customWidth="1"/>
    <col min="14592" max="14592" width="48.7109375" style="84" customWidth="1"/>
    <col min="14593" max="14593" width="14.140625" style="84" customWidth="1"/>
    <col min="14594" max="14594" width="14.28515625" style="84" customWidth="1"/>
    <col min="14595" max="14595" width="15.28515625" style="84" customWidth="1"/>
    <col min="14596" max="14846" width="9.140625" style="84"/>
    <col min="14847" max="14847" width="24.140625" style="84" customWidth="1"/>
    <col min="14848" max="14848" width="48.7109375" style="84" customWidth="1"/>
    <col min="14849" max="14849" width="14.140625" style="84" customWidth="1"/>
    <col min="14850" max="14850" width="14.28515625" style="84" customWidth="1"/>
    <col min="14851" max="14851" width="15.28515625" style="84" customWidth="1"/>
    <col min="14852" max="15102" width="9.140625" style="84"/>
    <col min="15103" max="15103" width="24.140625" style="84" customWidth="1"/>
    <col min="15104" max="15104" width="48.7109375" style="84" customWidth="1"/>
    <col min="15105" max="15105" width="14.140625" style="84" customWidth="1"/>
    <col min="15106" max="15106" width="14.28515625" style="84" customWidth="1"/>
    <col min="15107" max="15107" width="15.28515625" style="84" customWidth="1"/>
    <col min="15108" max="15358" width="9.140625" style="84"/>
    <col min="15359" max="15359" width="24.140625" style="84" customWidth="1"/>
    <col min="15360" max="15360" width="48.7109375" style="84" customWidth="1"/>
    <col min="15361" max="15361" width="14.140625" style="84" customWidth="1"/>
    <col min="15362" max="15362" width="14.28515625" style="84" customWidth="1"/>
    <col min="15363" max="15363" width="15.28515625" style="84" customWidth="1"/>
    <col min="15364" max="15614" width="9.140625" style="84"/>
    <col min="15615" max="15615" width="24.140625" style="84" customWidth="1"/>
    <col min="15616" max="15616" width="48.7109375" style="84" customWidth="1"/>
    <col min="15617" max="15617" width="14.140625" style="84" customWidth="1"/>
    <col min="15618" max="15618" width="14.28515625" style="84" customWidth="1"/>
    <col min="15619" max="15619" width="15.28515625" style="84" customWidth="1"/>
    <col min="15620" max="15870" width="9.140625" style="84"/>
    <col min="15871" max="15871" width="24.140625" style="84" customWidth="1"/>
    <col min="15872" max="15872" width="48.7109375" style="84" customWidth="1"/>
    <col min="15873" max="15873" width="14.140625" style="84" customWidth="1"/>
    <col min="15874" max="15874" width="14.28515625" style="84" customWidth="1"/>
    <col min="15875" max="15875" width="15.28515625" style="84" customWidth="1"/>
    <col min="15876" max="16126" width="9.140625" style="84"/>
    <col min="16127" max="16127" width="24.140625" style="84" customWidth="1"/>
    <col min="16128" max="16128" width="48.7109375" style="84" customWidth="1"/>
    <col min="16129" max="16129" width="14.140625" style="84" customWidth="1"/>
    <col min="16130" max="16130" width="14.28515625" style="84" customWidth="1"/>
    <col min="16131" max="16131" width="15.28515625" style="84" customWidth="1"/>
    <col min="16132" max="16384" width="9.140625" style="84"/>
  </cols>
  <sheetData>
    <row r="1" spans="1:5" x14ac:dyDescent="0.25">
      <c r="C1" s="86" t="s">
        <v>105</v>
      </c>
    </row>
    <row r="2" spans="1:5" x14ac:dyDescent="0.25">
      <c r="C2" s="87" t="s">
        <v>106</v>
      </c>
    </row>
    <row r="3" spans="1:5" x14ac:dyDescent="0.25">
      <c r="C3" s="87" t="s">
        <v>107</v>
      </c>
    </row>
    <row r="4" spans="1:5" x14ac:dyDescent="0.25">
      <c r="A4"/>
      <c r="C4" s="87" t="s">
        <v>457</v>
      </c>
    </row>
    <row r="5" spans="1:5" x14ac:dyDescent="0.25">
      <c r="A5"/>
    </row>
    <row r="6" spans="1:5" x14ac:dyDescent="0.25">
      <c r="A6" s="381" t="s">
        <v>236</v>
      </c>
      <c r="B6" s="381"/>
      <c r="C6" s="382"/>
      <c r="D6" s="383"/>
      <c r="E6" s="383"/>
    </row>
    <row r="7" spans="1:5" x14ac:dyDescent="0.25">
      <c r="A7" s="381"/>
      <c r="B7" s="381"/>
      <c r="C7" s="382"/>
      <c r="D7" s="383"/>
      <c r="E7" s="383"/>
    </row>
    <row r="8" spans="1:5" ht="15.75" thickBot="1" x14ac:dyDescent="0.3">
      <c r="A8" s="384"/>
      <c r="B8" s="384"/>
      <c r="C8" s="385"/>
      <c r="D8" s="386"/>
      <c r="E8" s="386"/>
    </row>
    <row r="9" spans="1:5" ht="89.25" x14ac:dyDescent="0.25">
      <c r="A9" s="200" t="s">
        <v>50</v>
      </c>
      <c r="B9" s="201" t="s">
        <v>3</v>
      </c>
      <c r="C9" s="201" t="s">
        <v>237</v>
      </c>
      <c r="D9" s="274" t="s">
        <v>185</v>
      </c>
      <c r="E9" s="199" t="s">
        <v>238</v>
      </c>
    </row>
    <row r="10" spans="1:5" ht="60.75" x14ac:dyDescent="0.25">
      <c r="A10" s="275"/>
      <c r="B10" s="242" t="s">
        <v>53</v>
      </c>
      <c r="C10" s="223">
        <f>C11+C26</f>
        <v>29167.724999999999</v>
      </c>
      <c r="D10" s="223">
        <f>+D11+D26</f>
        <v>0</v>
      </c>
      <c r="E10" s="276">
        <f>C10+D10</f>
        <v>29167.724999999999</v>
      </c>
    </row>
    <row r="11" spans="1:5" ht="21" thickBot="1" x14ac:dyDescent="0.3">
      <c r="A11" s="167"/>
      <c r="B11" s="168" t="s">
        <v>54</v>
      </c>
      <c r="C11" s="169">
        <f>C12+C14+C17+C19+C21</f>
        <v>28130</v>
      </c>
      <c r="D11" s="169">
        <f>+D12+D14+D17+D19+D21</f>
        <v>0</v>
      </c>
      <c r="E11" s="296">
        <f>C11+D11</f>
        <v>28130</v>
      </c>
    </row>
    <row r="12" spans="1:5" ht="21" x14ac:dyDescent="0.25">
      <c r="A12" s="290" t="s">
        <v>55</v>
      </c>
      <c r="B12" s="291" t="s">
        <v>56</v>
      </c>
      <c r="C12" s="292">
        <f>C13</f>
        <v>2980</v>
      </c>
      <c r="D12" s="292">
        <f>SUM(D13:D13)</f>
        <v>0</v>
      </c>
      <c r="E12" s="293">
        <f>C12+D12</f>
        <v>2980</v>
      </c>
    </row>
    <row r="13" spans="1:5" ht="102.75" thickBot="1" x14ac:dyDescent="0.3">
      <c r="A13" s="107" t="s">
        <v>110</v>
      </c>
      <c r="B13" s="108" t="s">
        <v>57</v>
      </c>
      <c r="C13" s="135">
        <v>2980</v>
      </c>
      <c r="D13" s="136"/>
      <c r="E13" s="137">
        <f>C13+D13</f>
        <v>2980</v>
      </c>
    </row>
    <row r="14" spans="1:5" ht="79.5" thickBot="1" x14ac:dyDescent="0.3">
      <c r="A14" s="100" t="s">
        <v>58</v>
      </c>
      <c r="B14" s="122" t="s">
        <v>59</v>
      </c>
      <c r="C14" s="140">
        <f>SUM(C15:C16)</f>
        <v>2792.8900000000003</v>
      </c>
      <c r="D14" s="140">
        <f>SUM(D15:D16)</f>
        <v>0</v>
      </c>
      <c r="E14" s="139">
        <f>C14+D14</f>
        <v>2792.8900000000003</v>
      </c>
    </row>
    <row r="15" spans="1:5" ht="102.75" thickBot="1" x14ac:dyDescent="0.3">
      <c r="A15" s="106" t="s">
        <v>108</v>
      </c>
      <c r="B15" s="12" t="s">
        <v>183</v>
      </c>
      <c r="C15" s="83">
        <v>1176.4000000000001</v>
      </c>
      <c r="D15" s="138"/>
      <c r="E15" s="294">
        <f t="shared" ref="E15:E16" si="0">C15+D15</f>
        <v>1176.4000000000001</v>
      </c>
    </row>
    <row r="16" spans="1:5" ht="102.75" thickBot="1" x14ac:dyDescent="0.3">
      <c r="A16" s="130" t="s">
        <v>109</v>
      </c>
      <c r="B16" s="131" t="s">
        <v>60</v>
      </c>
      <c r="C16" s="141">
        <v>1616.49</v>
      </c>
      <c r="D16" s="132"/>
      <c r="E16" s="295">
        <f t="shared" si="0"/>
        <v>1616.49</v>
      </c>
    </row>
    <row r="17" spans="1:5" ht="25.5" x14ac:dyDescent="0.25">
      <c r="A17" s="100" t="s">
        <v>61</v>
      </c>
      <c r="B17" s="101" t="s">
        <v>62</v>
      </c>
      <c r="C17" s="123">
        <f>C18</f>
        <v>383</v>
      </c>
      <c r="D17" s="123">
        <f>+D18</f>
        <v>0</v>
      </c>
      <c r="E17" s="146">
        <f t="shared" ref="E17:E22" si="1">C17+D17</f>
        <v>383</v>
      </c>
    </row>
    <row r="18" spans="1:5" ht="26.25" thickBot="1" x14ac:dyDescent="0.3">
      <c r="A18" s="107" t="s">
        <v>63</v>
      </c>
      <c r="B18" s="108" t="s">
        <v>62</v>
      </c>
      <c r="C18" s="170">
        <v>383</v>
      </c>
      <c r="D18" s="171"/>
      <c r="E18" s="147">
        <f t="shared" si="1"/>
        <v>383</v>
      </c>
    </row>
    <row r="19" spans="1:5" ht="31.5" x14ac:dyDescent="0.25">
      <c r="A19" s="100" t="s">
        <v>64</v>
      </c>
      <c r="B19" s="122" t="s">
        <v>65</v>
      </c>
      <c r="C19" s="123">
        <f>C20</f>
        <v>1724.11</v>
      </c>
      <c r="D19" s="142">
        <f>+D20</f>
        <v>0</v>
      </c>
      <c r="E19" s="146">
        <f t="shared" si="1"/>
        <v>1724.11</v>
      </c>
    </row>
    <row r="20" spans="1:5" ht="64.5" thickBot="1" x14ac:dyDescent="0.3">
      <c r="A20" s="107" t="s">
        <v>111</v>
      </c>
      <c r="B20" s="108" t="s">
        <v>66</v>
      </c>
      <c r="C20" s="120">
        <v>1724.11</v>
      </c>
      <c r="D20" s="144"/>
      <c r="E20" s="145">
        <f t="shared" si="1"/>
        <v>1724.11</v>
      </c>
    </row>
    <row r="21" spans="1:5" ht="25.5" x14ac:dyDescent="0.25">
      <c r="A21" s="127" t="s">
        <v>67</v>
      </c>
      <c r="B21" s="122" t="s">
        <v>68</v>
      </c>
      <c r="C21" s="114">
        <f>C22+C24</f>
        <v>20250</v>
      </c>
      <c r="D21" s="114">
        <f>+D22+D24</f>
        <v>0</v>
      </c>
      <c r="E21" s="139">
        <f t="shared" si="1"/>
        <v>20250</v>
      </c>
    </row>
    <row r="22" spans="1:5" ht="25.5" x14ac:dyDescent="0.25">
      <c r="A22" s="106" t="s">
        <v>69</v>
      </c>
      <c r="B22" s="12" t="s">
        <v>70</v>
      </c>
      <c r="C22" s="16">
        <f>C23</f>
        <v>13300</v>
      </c>
      <c r="D22" s="16">
        <f>+D23</f>
        <v>0</v>
      </c>
      <c r="E22" s="149">
        <f t="shared" si="1"/>
        <v>13300</v>
      </c>
    </row>
    <row r="23" spans="1:5" ht="51" x14ac:dyDescent="0.25">
      <c r="A23" s="106" t="s">
        <v>112</v>
      </c>
      <c r="B23" s="12" t="s">
        <v>71</v>
      </c>
      <c r="C23" s="17">
        <v>13300</v>
      </c>
      <c r="D23" s="151">
        <v>0</v>
      </c>
      <c r="E23" s="148">
        <f>D23+C23</f>
        <v>13300</v>
      </c>
    </row>
    <row r="24" spans="1:5" ht="25.5" x14ac:dyDescent="0.25">
      <c r="A24" s="106" t="s">
        <v>72</v>
      </c>
      <c r="B24" s="12" t="s">
        <v>73</v>
      </c>
      <c r="C24" s="16">
        <f>C25</f>
        <v>6950</v>
      </c>
      <c r="D24" s="150">
        <f>+D25</f>
        <v>0</v>
      </c>
      <c r="E24" s="149">
        <f t="shared" ref="E24:E33" si="2">C24+D24</f>
        <v>6950</v>
      </c>
    </row>
    <row r="25" spans="1:5" ht="51.75" thickBot="1" x14ac:dyDescent="0.3">
      <c r="A25" s="107" t="s">
        <v>113</v>
      </c>
      <c r="B25" s="108" t="s">
        <v>74</v>
      </c>
      <c r="C25" s="128">
        <v>6950</v>
      </c>
      <c r="D25" s="143">
        <v>0</v>
      </c>
      <c r="E25" s="145">
        <f t="shared" si="2"/>
        <v>6950</v>
      </c>
    </row>
    <row r="26" spans="1:5" ht="20.25" x14ac:dyDescent="0.25">
      <c r="A26" s="152"/>
      <c r="B26" s="153" t="s">
        <v>75</v>
      </c>
      <c r="C26" s="123">
        <f>C27</f>
        <v>1037.7249999999999</v>
      </c>
      <c r="D26" s="123">
        <f>+D27</f>
        <v>0</v>
      </c>
      <c r="E26" s="146">
        <f t="shared" si="2"/>
        <v>1037.7249999999999</v>
      </c>
    </row>
    <row r="27" spans="1:5" ht="63.75" x14ac:dyDescent="0.25">
      <c r="A27" s="154" t="s">
        <v>76</v>
      </c>
      <c r="B27" s="5" t="s">
        <v>77</v>
      </c>
      <c r="C27" s="9">
        <f>SUM(C28:C29)</f>
        <v>1037.7249999999999</v>
      </c>
      <c r="D27" s="156">
        <f>SUM(D28:D29)</f>
        <v>0</v>
      </c>
      <c r="E27" s="158">
        <f t="shared" si="2"/>
        <v>1037.7249999999999</v>
      </c>
    </row>
    <row r="28" spans="1:5" ht="102" x14ac:dyDescent="0.25">
      <c r="A28" s="155" t="s">
        <v>78</v>
      </c>
      <c r="B28" s="18" t="s">
        <v>79</v>
      </c>
      <c r="C28" s="19">
        <v>144.495</v>
      </c>
      <c r="D28" s="151">
        <v>0</v>
      </c>
      <c r="E28" s="157">
        <f t="shared" si="2"/>
        <v>144.495</v>
      </c>
    </row>
    <row r="29" spans="1:5" ht="115.5" thickBot="1" x14ac:dyDescent="0.3">
      <c r="A29" s="107" t="s">
        <v>80</v>
      </c>
      <c r="B29" s="108" t="s">
        <v>81</v>
      </c>
      <c r="C29" s="129">
        <v>893.23</v>
      </c>
      <c r="D29" s="143">
        <v>0</v>
      </c>
      <c r="E29" s="159">
        <f t="shared" si="2"/>
        <v>893.23</v>
      </c>
    </row>
    <row r="30" spans="1:5" ht="26.25" thickBot="1" x14ac:dyDescent="0.3">
      <c r="A30" s="277" t="s">
        <v>82</v>
      </c>
      <c r="B30" s="278" t="s">
        <v>83</v>
      </c>
      <c r="C30" s="279">
        <f>C31</f>
        <v>24760.32</v>
      </c>
      <c r="D30" s="279">
        <f>+D31</f>
        <v>309.89999999999998</v>
      </c>
      <c r="E30" s="280">
        <f t="shared" si="2"/>
        <v>25070.22</v>
      </c>
    </row>
    <row r="31" spans="1:5" ht="63.75" x14ac:dyDescent="0.25">
      <c r="A31" s="271" t="s">
        <v>84</v>
      </c>
      <c r="B31" s="201" t="s">
        <v>85</v>
      </c>
      <c r="C31" s="281">
        <f>C32+C33+C35+C38</f>
        <v>24760.32</v>
      </c>
      <c r="D31" s="281">
        <f>+D32+D33+D35+D38</f>
        <v>309.89999999999998</v>
      </c>
      <c r="E31" s="282">
        <f t="shared" si="2"/>
        <v>25070.22</v>
      </c>
    </row>
    <row r="32" spans="1:5" ht="39" thickBot="1" x14ac:dyDescent="0.3">
      <c r="A32" s="161" t="s">
        <v>86</v>
      </c>
      <c r="B32" s="162" t="s">
        <v>87</v>
      </c>
      <c r="C32" s="163">
        <v>24076</v>
      </c>
      <c r="D32" s="133"/>
      <c r="E32" s="175">
        <f t="shared" si="2"/>
        <v>24076</v>
      </c>
    </row>
    <row r="33" spans="1:5" ht="38.25" x14ac:dyDescent="0.25">
      <c r="A33" s="271" t="s">
        <v>88</v>
      </c>
      <c r="B33" s="201" t="s">
        <v>89</v>
      </c>
      <c r="C33" s="281">
        <f>C34</f>
        <v>680.8</v>
      </c>
      <c r="D33" s="281">
        <f>SUM(D34:D34)</f>
        <v>0</v>
      </c>
      <c r="E33" s="283">
        <f t="shared" si="2"/>
        <v>680.8</v>
      </c>
    </row>
    <row r="34" spans="1:5" ht="26.25" thickBot="1" x14ac:dyDescent="0.3">
      <c r="A34" s="106" t="s">
        <v>91</v>
      </c>
      <c r="B34" s="12" t="s">
        <v>92</v>
      </c>
      <c r="C34" s="8">
        <v>680.8</v>
      </c>
      <c r="D34" s="93"/>
      <c r="E34" s="160">
        <f t="shared" ref="E34" si="3">C34+D34</f>
        <v>680.8</v>
      </c>
    </row>
    <row r="35" spans="1:5" ht="38.25" x14ac:dyDescent="0.25">
      <c r="A35" s="271" t="s">
        <v>95</v>
      </c>
      <c r="B35" s="201" t="s">
        <v>96</v>
      </c>
      <c r="C35" s="281">
        <f>C36+C37</f>
        <v>3.52</v>
      </c>
      <c r="D35" s="281">
        <f>SUM(D36:D37)</f>
        <v>309.89999999999998</v>
      </c>
      <c r="E35" s="283">
        <f t="shared" ref="E35:E40" si="4">C35+D35</f>
        <v>313.41999999999996</v>
      </c>
    </row>
    <row r="36" spans="1:5" ht="51" x14ac:dyDescent="0.25">
      <c r="A36" s="106" t="s">
        <v>97</v>
      </c>
      <c r="B36" s="12" t="s">
        <v>98</v>
      </c>
      <c r="C36" s="19">
        <v>3.52</v>
      </c>
      <c r="D36" s="93"/>
      <c r="E36" s="165">
        <f t="shared" si="4"/>
        <v>3.52</v>
      </c>
    </row>
    <row r="37" spans="1:5" ht="64.5" thickBot="1" x14ac:dyDescent="0.3">
      <c r="A37" s="107" t="s">
        <v>99</v>
      </c>
      <c r="B37" s="108" t="s">
        <v>100</v>
      </c>
      <c r="C37" s="129">
        <v>0</v>
      </c>
      <c r="D37" s="307">
        <v>309.89999999999998</v>
      </c>
      <c r="E37" s="166">
        <f t="shared" si="4"/>
        <v>309.89999999999998</v>
      </c>
    </row>
    <row r="38" spans="1:5" ht="24" x14ac:dyDescent="0.25">
      <c r="A38" s="271" t="s">
        <v>101</v>
      </c>
      <c r="B38" s="201" t="s">
        <v>48</v>
      </c>
      <c r="C38" s="284">
        <v>0</v>
      </c>
      <c r="D38" s="284">
        <f>D39</f>
        <v>0</v>
      </c>
      <c r="E38" s="285">
        <f t="shared" si="4"/>
        <v>0</v>
      </c>
    </row>
    <row r="39" spans="1:5" ht="39" thickBot="1" x14ac:dyDescent="0.3">
      <c r="A39" s="107" t="s">
        <v>102</v>
      </c>
      <c r="B39" s="108" t="s">
        <v>103</v>
      </c>
      <c r="C39" s="125">
        <v>0</v>
      </c>
      <c r="D39" s="133"/>
      <c r="E39" s="164">
        <f t="shared" si="4"/>
        <v>0</v>
      </c>
    </row>
    <row r="40" spans="1:5" ht="18.75" x14ac:dyDescent="0.25">
      <c r="A40" s="286"/>
      <c r="B40" s="287" t="s">
        <v>104</v>
      </c>
      <c r="C40" s="288">
        <f>C30+C10</f>
        <v>53928.044999999998</v>
      </c>
      <c r="D40" s="288">
        <f>+D30+D10</f>
        <v>309.89999999999998</v>
      </c>
      <c r="E40" s="289">
        <f t="shared" si="4"/>
        <v>54237.945</v>
      </c>
    </row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0"/>
  <sheetViews>
    <sheetView workbookViewId="0">
      <selection activeCell="C4" sqref="C4:E4"/>
    </sheetView>
  </sheetViews>
  <sheetFormatPr defaultRowHeight="15" x14ac:dyDescent="0.25"/>
  <cols>
    <col min="1" max="1" width="20.5703125" style="178" bestFit="1" customWidth="1"/>
    <col min="2" max="2" width="31.5703125" style="178" bestFit="1" customWidth="1"/>
    <col min="3" max="3" width="13.7109375" style="178" bestFit="1" customWidth="1"/>
    <col min="4" max="4" width="11.140625" style="178" bestFit="1" customWidth="1"/>
    <col min="5" max="5" width="12.5703125" style="88" bestFit="1" customWidth="1"/>
    <col min="6" max="8" width="9.140625" style="178"/>
    <col min="9" max="9" width="11.5703125" style="178" bestFit="1" customWidth="1"/>
    <col min="10" max="254" width="9.140625" style="178"/>
    <col min="255" max="255" width="24.140625" style="178" customWidth="1"/>
    <col min="256" max="256" width="48.7109375" style="178" customWidth="1"/>
    <col min="257" max="257" width="14.140625" style="178" customWidth="1"/>
    <col min="258" max="258" width="14.28515625" style="178" customWidth="1"/>
    <col min="259" max="259" width="15.28515625" style="178" customWidth="1"/>
    <col min="260" max="510" width="9.140625" style="178"/>
    <col min="511" max="511" width="24.140625" style="178" customWidth="1"/>
    <col min="512" max="512" width="48.7109375" style="178" customWidth="1"/>
    <col min="513" max="513" width="14.140625" style="178" customWidth="1"/>
    <col min="514" max="514" width="14.28515625" style="178" customWidth="1"/>
    <col min="515" max="515" width="15.28515625" style="178" customWidth="1"/>
    <col min="516" max="766" width="9.140625" style="178"/>
    <col min="767" max="767" width="24.140625" style="178" customWidth="1"/>
    <col min="768" max="768" width="48.7109375" style="178" customWidth="1"/>
    <col min="769" max="769" width="14.140625" style="178" customWidth="1"/>
    <col min="770" max="770" width="14.28515625" style="178" customWidth="1"/>
    <col min="771" max="771" width="15.28515625" style="178" customWidth="1"/>
    <col min="772" max="1022" width="9.140625" style="178"/>
    <col min="1023" max="1023" width="24.140625" style="178" customWidth="1"/>
    <col min="1024" max="1024" width="48.7109375" style="178" customWidth="1"/>
    <col min="1025" max="1025" width="14.140625" style="178" customWidth="1"/>
    <col min="1026" max="1026" width="14.28515625" style="178" customWidth="1"/>
    <col min="1027" max="1027" width="15.28515625" style="178" customWidth="1"/>
    <col min="1028" max="1278" width="9.140625" style="178"/>
    <col min="1279" max="1279" width="24.140625" style="178" customWidth="1"/>
    <col min="1280" max="1280" width="48.7109375" style="178" customWidth="1"/>
    <col min="1281" max="1281" width="14.140625" style="178" customWidth="1"/>
    <col min="1282" max="1282" width="14.28515625" style="178" customWidth="1"/>
    <col min="1283" max="1283" width="15.28515625" style="178" customWidth="1"/>
    <col min="1284" max="1534" width="9.140625" style="178"/>
    <col min="1535" max="1535" width="24.140625" style="178" customWidth="1"/>
    <col min="1536" max="1536" width="48.7109375" style="178" customWidth="1"/>
    <col min="1537" max="1537" width="14.140625" style="178" customWidth="1"/>
    <col min="1538" max="1538" width="14.28515625" style="178" customWidth="1"/>
    <col min="1539" max="1539" width="15.28515625" style="178" customWidth="1"/>
    <col min="1540" max="1790" width="9.140625" style="178"/>
    <col min="1791" max="1791" width="24.140625" style="178" customWidth="1"/>
    <col min="1792" max="1792" width="48.7109375" style="178" customWidth="1"/>
    <col min="1793" max="1793" width="14.140625" style="178" customWidth="1"/>
    <col min="1794" max="1794" width="14.28515625" style="178" customWidth="1"/>
    <col min="1795" max="1795" width="15.28515625" style="178" customWidth="1"/>
    <col min="1796" max="2046" width="9.140625" style="178"/>
    <col min="2047" max="2047" width="24.140625" style="178" customWidth="1"/>
    <col min="2048" max="2048" width="48.7109375" style="178" customWidth="1"/>
    <col min="2049" max="2049" width="14.140625" style="178" customWidth="1"/>
    <col min="2050" max="2050" width="14.28515625" style="178" customWidth="1"/>
    <col min="2051" max="2051" width="15.28515625" style="178" customWidth="1"/>
    <col min="2052" max="2302" width="9.140625" style="178"/>
    <col min="2303" max="2303" width="24.140625" style="178" customWidth="1"/>
    <col min="2304" max="2304" width="48.7109375" style="178" customWidth="1"/>
    <col min="2305" max="2305" width="14.140625" style="178" customWidth="1"/>
    <col min="2306" max="2306" width="14.28515625" style="178" customWidth="1"/>
    <col min="2307" max="2307" width="15.28515625" style="178" customWidth="1"/>
    <col min="2308" max="2558" width="9.140625" style="178"/>
    <col min="2559" max="2559" width="24.140625" style="178" customWidth="1"/>
    <col min="2560" max="2560" width="48.7109375" style="178" customWidth="1"/>
    <col min="2561" max="2561" width="14.140625" style="178" customWidth="1"/>
    <col min="2562" max="2562" width="14.28515625" style="178" customWidth="1"/>
    <col min="2563" max="2563" width="15.28515625" style="178" customWidth="1"/>
    <col min="2564" max="2814" width="9.140625" style="178"/>
    <col min="2815" max="2815" width="24.140625" style="178" customWidth="1"/>
    <col min="2816" max="2816" width="48.7109375" style="178" customWidth="1"/>
    <col min="2817" max="2817" width="14.140625" style="178" customWidth="1"/>
    <col min="2818" max="2818" width="14.28515625" style="178" customWidth="1"/>
    <col min="2819" max="2819" width="15.28515625" style="178" customWidth="1"/>
    <col min="2820" max="3070" width="9.140625" style="178"/>
    <col min="3071" max="3071" width="24.140625" style="178" customWidth="1"/>
    <col min="3072" max="3072" width="48.7109375" style="178" customWidth="1"/>
    <col min="3073" max="3073" width="14.140625" style="178" customWidth="1"/>
    <col min="3074" max="3074" width="14.28515625" style="178" customWidth="1"/>
    <col min="3075" max="3075" width="15.28515625" style="178" customWidth="1"/>
    <col min="3076" max="3326" width="9.140625" style="178"/>
    <col min="3327" max="3327" width="24.140625" style="178" customWidth="1"/>
    <col min="3328" max="3328" width="48.7109375" style="178" customWidth="1"/>
    <col min="3329" max="3329" width="14.140625" style="178" customWidth="1"/>
    <col min="3330" max="3330" width="14.28515625" style="178" customWidth="1"/>
    <col min="3331" max="3331" width="15.28515625" style="178" customWidth="1"/>
    <col min="3332" max="3582" width="9.140625" style="178"/>
    <col min="3583" max="3583" width="24.140625" style="178" customWidth="1"/>
    <col min="3584" max="3584" width="48.7109375" style="178" customWidth="1"/>
    <col min="3585" max="3585" width="14.140625" style="178" customWidth="1"/>
    <col min="3586" max="3586" width="14.28515625" style="178" customWidth="1"/>
    <col min="3587" max="3587" width="15.28515625" style="178" customWidth="1"/>
    <col min="3588" max="3838" width="9.140625" style="178"/>
    <col min="3839" max="3839" width="24.140625" style="178" customWidth="1"/>
    <col min="3840" max="3840" width="48.7109375" style="178" customWidth="1"/>
    <col min="3841" max="3841" width="14.140625" style="178" customWidth="1"/>
    <col min="3842" max="3842" width="14.28515625" style="178" customWidth="1"/>
    <col min="3843" max="3843" width="15.28515625" style="178" customWidth="1"/>
    <col min="3844" max="4094" width="9.140625" style="178"/>
    <col min="4095" max="4095" width="24.140625" style="178" customWidth="1"/>
    <col min="4096" max="4096" width="48.7109375" style="178" customWidth="1"/>
    <col min="4097" max="4097" width="14.140625" style="178" customWidth="1"/>
    <col min="4098" max="4098" width="14.28515625" style="178" customWidth="1"/>
    <col min="4099" max="4099" width="15.28515625" style="178" customWidth="1"/>
    <col min="4100" max="4350" width="9.140625" style="178"/>
    <col min="4351" max="4351" width="24.140625" style="178" customWidth="1"/>
    <col min="4352" max="4352" width="48.7109375" style="178" customWidth="1"/>
    <col min="4353" max="4353" width="14.140625" style="178" customWidth="1"/>
    <col min="4354" max="4354" width="14.28515625" style="178" customWidth="1"/>
    <col min="4355" max="4355" width="15.28515625" style="178" customWidth="1"/>
    <col min="4356" max="4606" width="9.140625" style="178"/>
    <col min="4607" max="4607" width="24.140625" style="178" customWidth="1"/>
    <col min="4608" max="4608" width="48.7109375" style="178" customWidth="1"/>
    <col min="4609" max="4609" width="14.140625" style="178" customWidth="1"/>
    <col min="4610" max="4610" width="14.28515625" style="178" customWidth="1"/>
    <col min="4611" max="4611" width="15.28515625" style="178" customWidth="1"/>
    <col min="4612" max="4862" width="9.140625" style="178"/>
    <col min="4863" max="4863" width="24.140625" style="178" customWidth="1"/>
    <col min="4864" max="4864" width="48.7109375" style="178" customWidth="1"/>
    <col min="4865" max="4865" width="14.140625" style="178" customWidth="1"/>
    <col min="4866" max="4866" width="14.28515625" style="178" customWidth="1"/>
    <col min="4867" max="4867" width="15.28515625" style="178" customWidth="1"/>
    <col min="4868" max="5118" width="9.140625" style="178"/>
    <col min="5119" max="5119" width="24.140625" style="178" customWidth="1"/>
    <col min="5120" max="5120" width="48.7109375" style="178" customWidth="1"/>
    <col min="5121" max="5121" width="14.140625" style="178" customWidth="1"/>
    <col min="5122" max="5122" width="14.28515625" style="178" customWidth="1"/>
    <col min="5123" max="5123" width="15.28515625" style="178" customWidth="1"/>
    <col min="5124" max="5374" width="9.140625" style="178"/>
    <col min="5375" max="5375" width="24.140625" style="178" customWidth="1"/>
    <col min="5376" max="5376" width="48.7109375" style="178" customWidth="1"/>
    <col min="5377" max="5377" width="14.140625" style="178" customWidth="1"/>
    <col min="5378" max="5378" width="14.28515625" style="178" customWidth="1"/>
    <col min="5379" max="5379" width="15.28515625" style="178" customWidth="1"/>
    <col min="5380" max="5630" width="9.140625" style="178"/>
    <col min="5631" max="5631" width="24.140625" style="178" customWidth="1"/>
    <col min="5632" max="5632" width="48.7109375" style="178" customWidth="1"/>
    <col min="5633" max="5633" width="14.140625" style="178" customWidth="1"/>
    <col min="5634" max="5634" width="14.28515625" style="178" customWidth="1"/>
    <col min="5635" max="5635" width="15.28515625" style="178" customWidth="1"/>
    <col min="5636" max="5886" width="9.140625" style="178"/>
    <col min="5887" max="5887" width="24.140625" style="178" customWidth="1"/>
    <col min="5888" max="5888" width="48.7109375" style="178" customWidth="1"/>
    <col min="5889" max="5889" width="14.140625" style="178" customWidth="1"/>
    <col min="5890" max="5890" width="14.28515625" style="178" customWidth="1"/>
    <col min="5891" max="5891" width="15.28515625" style="178" customWidth="1"/>
    <col min="5892" max="6142" width="9.140625" style="178"/>
    <col min="6143" max="6143" width="24.140625" style="178" customWidth="1"/>
    <col min="6144" max="6144" width="48.7109375" style="178" customWidth="1"/>
    <col min="6145" max="6145" width="14.140625" style="178" customWidth="1"/>
    <col min="6146" max="6146" width="14.28515625" style="178" customWidth="1"/>
    <col min="6147" max="6147" width="15.28515625" style="178" customWidth="1"/>
    <col min="6148" max="6398" width="9.140625" style="178"/>
    <col min="6399" max="6399" width="24.140625" style="178" customWidth="1"/>
    <col min="6400" max="6400" width="48.7109375" style="178" customWidth="1"/>
    <col min="6401" max="6401" width="14.140625" style="178" customWidth="1"/>
    <col min="6402" max="6402" width="14.28515625" style="178" customWidth="1"/>
    <col min="6403" max="6403" width="15.28515625" style="178" customWidth="1"/>
    <col min="6404" max="6654" width="9.140625" style="178"/>
    <col min="6655" max="6655" width="24.140625" style="178" customWidth="1"/>
    <col min="6656" max="6656" width="48.7109375" style="178" customWidth="1"/>
    <col min="6657" max="6657" width="14.140625" style="178" customWidth="1"/>
    <col min="6658" max="6658" width="14.28515625" style="178" customWidth="1"/>
    <col min="6659" max="6659" width="15.28515625" style="178" customWidth="1"/>
    <col min="6660" max="6910" width="9.140625" style="178"/>
    <col min="6911" max="6911" width="24.140625" style="178" customWidth="1"/>
    <col min="6912" max="6912" width="48.7109375" style="178" customWidth="1"/>
    <col min="6913" max="6913" width="14.140625" style="178" customWidth="1"/>
    <col min="6914" max="6914" width="14.28515625" style="178" customWidth="1"/>
    <col min="6915" max="6915" width="15.28515625" style="178" customWidth="1"/>
    <col min="6916" max="7166" width="9.140625" style="178"/>
    <col min="7167" max="7167" width="24.140625" style="178" customWidth="1"/>
    <col min="7168" max="7168" width="48.7109375" style="178" customWidth="1"/>
    <col min="7169" max="7169" width="14.140625" style="178" customWidth="1"/>
    <col min="7170" max="7170" width="14.28515625" style="178" customWidth="1"/>
    <col min="7171" max="7171" width="15.28515625" style="178" customWidth="1"/>
    <col min="7172" max="7422" width="9.140625" style="178"/>
    <col min="7423" max="7423" width="24.140625" style="178" customWidth="1"/>
    <col min="7424" max="7424" width="48.7109375" style="178" customWidth="1"/>
    <col min="7425" max="7425" width="14.140625" style="178" customWidth="1"/>
    <col min="7426" max="7426" width="14.28515625" style="178" customWidth="1"/>
    <col min="7427" max="7427" width="15.28515625" style="178" customWidth="1"/>
    <col min="7428" max="7678" width="9.140625" style="178"/>
    <col min="7679" max="7679" width="24.140625" style="178" customWidth="1"/>
    <col min="7680" max="7680" width="48.7109375" style="178" customWidth="1"/>
    <col min="7681" max="7681" width="14.140625" style="178" customWidth="1"/>
    <col min="7682" max="7682" width="14.28515625" style="178" customWidth="1"/>
    <col min="7683" max="7683" width="15.28515625" style="178" customWidth="1"/>
    <col min="7684" max="7934" width="9.140625" style="178"/>
    <col min="7935" max="7935" width="24.140625" style="178" customWidth="1"/>
    <col min="7936" max="7936" width="48.7109375" style="178" customWidth="1"/>
    <col min="7937" max="7937" width="14.140625" style="178" customWidth="1"/>
    <col min="7938" max="7938" width="14.28515625" style="178" customWidth="1"/>
    <col min="7939" max="7939" width="15.28515625" style="178" customWidth="1"/>
    <col min="7940" max="8190" width="9.140625" style="178"/>
    <col min="8191" max="8191" width="24.140625" style="178" customWidth="1"/>
    <col min="8192" max="8192" width="48.7109375" style="178" customWidth="1"/>
    <col min="8193" max="8193" width="14.140625" style="178" customWidth="1"/>
    <col min="8194" max="8194" width="14.28515625" style="178" customWidth="1"/>
    <col min="8195" max="8195" width="15.28515625" style="178" customWidth="1"/>
    <col min="8196" max="8446" width="9.140625" style="178"/>
    <col min="8447" max="8447" width="24.140625" style="178" customWidth="1"/>
    <col min="8448" max="8448" width="48.7109375" style="178" customWidth="1"/>
    <col min="8449" max="8449" width="14.140625" style="178" customWidth="1"/>
    <col min="8450" max="8450" width="14.28515625" style="178" customWidth="1"/>
    <col min="8451" max="8451" width="15.28515625" style="178" customWidth="1"/>
    <col min="8452" max="8702" width="9.140625" style="178"/>
    <col min="8703" max="8703" width="24.140625" style="178" customWidth="1"/>
    <col min="8704" max="8704" width="48.7109375" style="178" customWidth="1"/>
    <col min="8705" max="8705" width="14.140625" style="178" customWidth="1"/>
    <col min="8706" max="8706" width="14.28515625" style="178" customWidth="1"/>
    <col min="8707" max="8707" width="15.28515625" style="178" customWidth="1"/>
    <col min="8708" max="8958" width="9.140625" style="178"/>
    <col min="8959" max="8959" width="24.140625" style="178" customWidth="1"/>
    <col min="8960" max="8960" width="48.7109375" style="178" customWidth="1"/>
    <col min="8961" max="8961" width="14.140625" style="178" customWidth="1"/>
    <col min="8962" max="8962" width="14.28515625" style="178" customWidth="1"/>
    <col min="8963" max="8963" width="15.28515625" style="178" customWidth="1"/>
    <col min="8964" max="9214" width="9.140625" style="178"/>
    <col min="9215" max="9215" width="24.140625" style="178" customWidth="1"/>
    <col min="9216" max="9216" width="48.7109375" style="178" customWidth="1"/>
    <col min="9217" max="9217" width="14.140625" style="178" customWidth="1"/>
    <col min="9218" max="9218" width="14.28515625" style="178" customWidth="1"/>
    <col min="9219" max="9219" width="15.28515625" style="178" customWidth="1"/>
    <col min="9220" max="9470" width="9.140625" style="178"/>
    <col min="9471" max="9471" width="24.140625" style="178" customWidth="1"/>
    <col min="9472" max="9472" width="48.7109375" style="178" customWidth="1"/>
    <col min="9473" max="9473" width="14.140625" style="178" customWidth="1"/>
    <col min="9474" max="9474" width="14.28515625" style="178" customWidth="1"/>
    <col min="9475" max="9475" width="15.28515625" style="178" customWidth="1"/>
    <col min="9476" max="9726" width="9.140625" style="178"/>
    <col min="9727" max="9727" width="24.140625" style="178" customWidth="1"/>
    <col min="9728" max="9728" width="48.7109375" style="178" customWidth="1"/>
    <col min="9729" max="9729" width="14.140625" style="178" customWidth="1"/>
    <col min="9730" max="9730" width="14.28515625" style="178" customWidth="1"/>
    <col min="9731" max="9731" width="15.28515625" style="178" customWidth="1"/>
    <col min="9732" max="9982" width="9.140625" style="178"/>
    <col min="9983" max="9983" width="24.140625" style="178" customWidth="1"/>
    <col min="9984" max="9984" width="48.7109375" style="178" customWidth="1"/>
    <col min="9985" max="9985" width="14.140625" style="178" customWidth="1"/>
    <col min="9986" max="9986" width="14.28515625" style="178" customWidth="1"/>
    <col min="9987" max="9987" width="15.28515625" style="178" customWidth="1"/>
    <col min="9988" max="10238" width="9.140625" style="178"/>
    <col min="10239" max="10239" width="24.140625" style="178" customWidth="1"/>
    <col min="10240" max="10240" width="48.7109375" style="178" customWidth="1"/>
    <col min="10241" max="10241" width="14.140625" style="178" customWidth="1"/>
    <col min="10242" max="10242" width="14.28515625" style="178" customWidth="1"/>
    <col min="10243" max="10243" width="15.28515625" style="178" customWidth="1"/>
    <col min="10244" max="10494" width="9.140625" style="178"/>
    <col min="10495" max="10495" width="24.140625" style="178" customWidth="1"/>
    <col min="10496" max="10496" width="48.7109375" style="178" customWidth="1"/>
    <col min="10497" max="10497" width="14.140625" style="178" customWidth="1"/>
    <col min="10498" max="10498" width="14.28515625" style="178" customWidth="1"/>
    <col min="10499" max="10499" width="15.28515625" style="178" customWidth="1"/>
    <col min="10500" max="10750" width="9.140625" style="178"/>
    <col min="10751" max="10751" width="24.140625" style="178" customWidth="1"/>
    <col min="10752" max="10752" width="48.7109375" style="178" customWidth="1"/>
    <col min="10753" max="10753" width="14.140625" style="178" customWidth="1"/>
    <col min="10754" max="10754" width="14.28515625" style="178" customWidth="1"/>
    <col min="10755" max="10755" width="15.28515625" style="178" customWidth="1"/>
    <col min="10756" max="11006" width="9.140625" style="178"/>
    <col min="11007" max="11007" width="24.140625" style="178" customWidth="1"/>
    <col min="11008" max="11008" width="48.7109375" style="178" customWidth="1"/>
    <col min="11009" max="11009" width="14.140625" style="178" customWidth="1"/>
    <col min="11010" max="11010" width="14.28515625" style="178" customWidth="1"/>
    <col min="11011" max="11011" width="15.28515625" style="178" customWidth="1"/>
    <col min="11012" max="11262" width="9.140625" style="178"/>
    <col min="11263" max="11263" width="24.140625" style="178" customWidth="1"/>
    <col min="11264" max="11264" width="48.7109375" style="178" customWidth="1"/>
    <col min="11265" max="11265" width="14.140625" style="178" customWidth="1"/>
    <col min="11266" max="11266" width="14.28515625" style="178" customWidth="1"/>
    <col min="11267" max="11267" width="15.28515625" style="178" customWidth="1"/>
    <col min="11268" max="11518" width="9.140625" style="178"/>
    <col min="11519" max="11519" width="24.140625" style="178" customWidth="1"/>
    <col min="11520" max="11520" width="48.7109375" style="178" customWidth="1"/>
    <col min="11521" max="11521" width="14.140625" style="178" customWidth="1"/>
    <col min="11522" max="11522" width="14.28515625" style="178" customWidth="1"/>
    <col min="11523" max="11523" width="15.28515625" style="178" customWidth="1"/>
    <col min="11524" max="11774" width="9.140625" style="178"/>
    <col min="11775" max="11775" width="24.140625" style="178" customWidth="1"/>
    <col min="11776" max="11776" width="48.7109375" style="178" customWidth="1"/>
    <col min="11777" max="11777" width="14.140625" style="178" customWidth="1"/>
    <col min="11778" max="11778" width="14.28515625" style="178" customWidth="1"/>
    <col min="11779" max="11779" width="15.28515625" style="178" customWidth="1"/>
    <col min="11780" max="12030" width="9.140625" style="178"/>
    <col min="12031" max="12031" width="24.140625" style="178" customWidth="1"/>
    <col min="12032" max="12032" width="48.7109375" style="178" customWidth="1"/>
    <col min="12033" max="12033" width="14.140625" style="178" customWidth="1"/>
    <col min="12034" max="12034" width="14.28515625" style="178" customWidth="1"/>
    <col min="12035" max="12035" width="15.28515625" style="178" customWidth="1"/>
    <col min="12036" max="12286" width="9.140625" style="178"/>
    <col min="12287" max="12287" width="24.140625" style="178" customWidth="1"/>
    <col min="12288" max="12288" width="48.7109375" style="178" customWidth="1"/>
    <col min="12289" max="12289" width="14.140625" style="178" customWidth="1"/>
    <col min="12290" max="12290" width="14.28515625" style="178" customWidth="1"/>
    <col min="12291" max="12291" width="15.28515625" style="178" customWidth="1"/>
    <col min="12292" max="12542" width="9.140625" style="178"/>
    <col min="12543" max="12543" width="24.140625" style="178" customWidth="1"/>
    <col min="12544" max="12544" width="48.7109375" style="178" customWidth="1"/>
    <col min="12545" max="12545" width="14.140625" style="178" customWidth="1"/>
    <col min="12546" max="12546" width="14.28515625" style="178" customWidth="1"/>
    <col min="12547" max="12547" width="15.28515625" style="178" customWidth="1"/>
    <col min="12548" max="12798" width="9.140625" style="178"/>
    <col min="12799" max="12799" width="24.140625" style="178" customWidth="1"/>
    <col min="12800" max="12800" width="48.7109375" style="178" customWidth="1"/>
    <col min="12801" max="12801" width="14.140625" style="178" customWidth="1"/>
    <col min="12802" max="12802" width="14.28515625" style="178" customWidth="1"/>
    <col min="12803" max="12803" width="15.28515625" style="178" customWidth="1"/>
    <col min="12804" max="13054" width="9.140625" style="178"/>
    <col min="13055" max="13055" width="24.140625" style="178" customWidth="1"/>
    <col min="13056" max="13056" width="48.7109375" style="178" customWidth="1"/>
    <col min="13057" max="13057" width="14.140625" style="178" customWidth="1"/>
    <col min="13058" max="13058" width="14.28515625" style="178" customWidth="1"/>
    <col min="13059" max="13059" width="15.28515625" style="178" customWidth="1"/>
    <col min="13060" max="13310" width="9.140625" style="178"/>
    <col min="13311" max="13311" width="24.140625" style="178" customWidth="1"/>
    <col min="13312" max="13312" width="48.7109375" style="178" customWidth="1"/>
    <col min="13313" max="13313" width="14.140625" style="178" customWidth="1"/>
    <col min="13314" max="13314" width="14.28515625" style="178" customWidth="1"/>
    <col min="13315" max="13315" width="15.28515625" style="178" customWidth="1"/>
    <col min="13316" max="13566" width="9.140625" style="178"/>
    <col min="13567" max="13567" width="24.140625" style="178" customWidth="1"/>
    <col min="13568" max="13568" width="48.7109375" style="178" customWidth="1"/>
    <col min="13569" max="13569" width="14.140625" style="178" customWidth="1"/>
    <col min="13570" max="13570" width="14.28515625" style="178" customWidth="1"/>
    <col min="13571" max="13571" width="15.28515625" style="178" customWidth="1"/>
    <col min="13572" max="13822" width="9.140625" style="178"/>
    <col min="13823" max="13823" width="24.140625" style="178" customWidth="1"/>
    <col min="13824" max="13824" width="48.7109375" style="178" customWidth="1"/>
    <col min="13825" max="13825" width="14.140625" style="178" customWidth="1"/>
    <col min="13826" max="13826" width="14.28515625" style="178" customWidth="1"/>
    <col min="13827" max="13827" width="15.28515625" style="178" customWidth="1"/>
    <col min="13828" max="14078" width="9.140625" style="178"/>
    <col min="14079" max="14079" width="24.140625" style="178" customWidth="1"/>
    <col min="14080" max="14080" width="48.7109375" style="178" customWidth="1"/>
    <col min="14081" max="14081" width="14.140625" style="178" customWidth="1"/>
    <col min="14082" max="14082" width="14.28515625" style="178" customWidth="1"/>
    <col min="14083" max="14083" width="15.28515625" style="178" customWidth="1"/>
    <col min="14084" max="14334" width="9.140625" style="178"/>
    <col min="14335" max="14335" width="24.140625" style="178" customWidth="1"/>
    <col min="14336" max="14336" width="48.7109375" style="178" customWidth="1"/>
    <col min="14337" max="14337" width="14.140625" style="178" customWidth="1"/>
    <col min="14338" max="14338" width="14.28515625" style="178" customWidth="1"/>
    <col min="14339" max="14339" width="15.28515625" style="178" customWidth="1"/>
    <col min="14340" max="14590" width="9.140625" style="178"/>
    <col min="14591" max="14591" width="24.140625" style="178" customWidth="1"/>
    <col min="14592" max="14592" width="48.7109375" style="178" customWidth="1"/>
    <col min="14593" max="14593" width="14.140625" style="178" customWidth="1"/>
    <col min="14594" max="14594" width="14.28515625" style="178" customWidth="1"/>
    <col min="14595" max="14595" width="15.28515625" style="178" customWidth="1"/>
    <col min="14596" max="14846" width="9.140625" style="178"/>
    <col min="14847" max="14847" width="24.140625" style="178" customWidth="1"/>
    <col min="14848" max="14848" width="48.7109375" style="178" customWidth="1"/>
    <col min="14849" max="14849" width="14.140625" style="178" customWidth="1"/>
    <col min="14850" max="14850" width="14.28515625" style="178" customWidth="1"/>
    <col min="14851" max="14851" width="15.28515625" style="178" customWidth="1"/>
    <col min="14852" max="15102" width="9.140625" style="178"/>
    <col min="15103" max="15103" width="24.140625" style="178" customWidth="1"/>
    <col min="15104" max="15104" width="48.7109375" style="178" customWidth="1"/>
    <col min="15105" max="15105" width="14.140625" style="178" customWidth="1"/>
    <col min="15106" max="15106" width="14.28515625" style="178" customWidth="1"/>
    <col min="15107" max="15107" width="15.28515625" style="178" customWidth="1"/>
    <col min="15108" max="15358" width="9.140625" style="178"/>
    <col min="15359" max="15359" width="24.140625" style="178" customWidth="1"/>
    <col min="15360" max="15360" width="48.7109375" style="178" customWidth="1"/>
    <col min="15361" max="15361" width="14.140625" style="178" customWidth="1"/>
    <col min="15362" max="15362" width="14.28515625" style="178" customWidth="1"/>
    <col min="15363" max="15363" width="15.28515625" style="178" customWidth="1"/>
    <col min="15364" max="15614" width="9.140625" style="178"/>
    <col min="15615" max="15615" width="24.140625" style="178" customWidth="1"/>
    <col min="15616" max="15616" width="48.7109375" style="178" customWidth="1"/>
    <col min="15617" max="15617" width="14.140625" style="178" customWidth="1"/>
    <col min="15618" max="15618" width="14.28515625" style="178" customWidth="1"/>
    <col min="15619" max="15619" width="15.28515625" style="178" customWidth="1"/>
    <col min="15620" max="15870" width="9.140625" style="178"/>
    <col min="15871" max="15871" width="24.140625" style="178" customWidth="1"/>
    <col min="15872" max="15872" width="48.7109375" style="178" customWidth="1"/>
    <col min="15873" max="15873" width="14.140625" style="178" customWidth="1"/>
    <col min="15874" max="15874" width="14.28515625" style="178" customWidth="1"/>
    <col min="15875" max="15875" width="15.28515625" style="178" customWidth="1"/>
    <col min="15876" max="16126" width="9.140625" style="178"/>
    <col min="16127" max="16127" width="24.140625" style="178" customWidth="1"/>
    <col min="16128" max="16128" width="48.7109375" style="178" customWidth="1"/>
    <col min="16129" max="16129" width="14.140625" style="178" customWidth="1"/>
    <col min="16130" max="16130" width="14.28515625" style="178" customWidth="1"/>
    <col min="16131" max="16131" width="15.28515625" style="178" customWidth="1"/>
    <col min="16132" max="16384" width="9.140625" style="178"/>
  </cols>
  <sheetData>
    <row r="1" spans="1:5" x14ac:dyDescent="0.25">
      <c r="B1" s="391" t="s">
        <v>105</v>
      </c>
      <c r="C1" s="392"/>
      <c r="D1" s="392"/>
      <c r="E1" s="392"/>
    </row>
    <row r="2" spans="1:5" x14ac:dyDescent="0.25">
      <c r="B2" s="391" t="s">
        <v>106</v>
      </c>
      <c r="C2" s="392"/>
      <c r="D2" s="392"/>
      <c r="E2" s="392"/>
    </row>
    <row r="3" spans="1:5" x14ac:dyDescent="0.25">
      <c r="C3" s="393" t="s">
        <v>107</v>
      </c>
      <c r="D3" s="370"/>
      <c r="E3" s="370"/>
    </row>
    <row r="4" spans="1:5" x14ac:dyDescent="0.25">
      <c r="A4"/>
      <c r="C4" s="393" t="s">
        <v>457</v>
      </c>
      <c r="D4" s="370"/>
      <c r="E4" s="370"/>
    </row>
    <row r="5" spans="1:5" x14ac:dyDescent="0.25">
      <c r="A5"/>
    </row>
    <row r="6" spans="1:5" x14ac:dyDescent="0.25">
      <c r="A6" s="387" t="s">
        <v>236</v>
      </c>
      <c r="B6" s="387"/>
      <c r="C6" s="388"/>
      <c r="D6" s="370"/>
      <c r="E6" s="370"/>
    </row>
    <row r="7" spans="1:5" x14ac:dyDescent="0.25">
      <c r="A7" s="387"/>
      <c r="B7" s="387"/>
      <c r="C7" s="388"/>
      <c r="D7" s="370"/>
      <c r="E7" s="370"/>
    </row>
    <row r="8" spans="1:5" ht="15.75" thickBot="1" x14ac:dyDescent="0.3">
      <c r="A8" s="389"/>
      <c r="B8" s="389"/>
      <c r="C8" s="390"/>
      <c r="D8" s="372"/>
      <c r="E8" s="372"/>
    </row>
    <row r="9" spans="1:5" ht="89.25" x14ac:dyDescent="0.25">
      <c r="A9" s="200" t="s">
        <v>50</v>
      </c>
      <c r="B9" s="201" t="s">
        <v>3</v>
      </c>
      <c r="C9" s="201" t="s">
        <v>237</v>
      </c>
      <c r="D9" s="274" t="s">
        <v>185</v>
      </c>
      <c r="E9" s="306" t="s">
        <v>238</v>
      </c>
    </row>
    <row r="10" spans="1:5" ht="60.75" x14ac:dyDescent="0.25">
      <c r="A10" s="275"/>
      <c r="B10" s="242" t="s">
        <v>53</v>
      </c>
      <c r="C10" s="223">
        <f>C11+C26</f>
        <v>29167725</v>
      </c>
      <c r="D10" s="223">
        <f>+D11+D26</f>
        <v>0</v>
      </c>
      <c r="E10" s="216">
        <f>C10+D10</f>
        <v>29167725</v>
      </c>
    </row>
    <row r="11" spans="1:5" ht="21" thickBot="1" x14ac:dyDescent="0.3">
      <c r="A11" s="167"/>
      <c r="B11" s="168" t="s">
        <v>54</v>
      </c>
      <c r="C11" s="169">
        <f>C12+C14+C17+C19+C21</f>
        <v>28130000</v>
      </c>
      <c r="D11" s="169">
        <f>+D12+D14+D17+D19+D21</f>
        <v>0</v>
      </c>
      <c r="E11" s="298">
        <f>C11+D11</f>
        <v>28130000</v>
      </c>
    </row>
    <row r="12" spans="1:5" ht="21" x14ac:dyDescent="0.25">
      <c r="A12" s="118" t="s">
        <v>55</v>
      </c>
      <c r="B12" s="119" t="s">
        <v>56</v>
      </c>
      <c r="C12" s="134">
        <f>C13</f>
        <v>2980000</v>
      </c>
      <c r="D12" s="134">
        <f>SUM(D13:D13)</f>
        <v>0</v>
      </c>
      <c r="E12" s="139">
        <f>C12+D12</f>
        <v>2980000</v>
      </c>
    </row>
    <row r="13" spans="1:5" ht="102.75" thickBot="1" x14ac:dyDescent="0.3">
      <c r="A13" s="107" t="s">
        <v>110</v>
      </c>
      <c r="B13" s="108" t="s">
        <v>57</v>
      </c>
      <c r="C13" s="135">
        <v>2980000</v>
      </c>
      <c r="D13" s="136"/>
      <c r="E13" s="137">
        <f>C13+D13</f>
        <v>2980000</v>
      </c>
    </row>
    <row r="14" spans="1:5" ht="79.5" thickBot="1" x14ac:dyDescent="0.3">
      <c r="A14" s="100" t="s">
        <v>58</v>
      </c>
      <c r="B14" s="122" t="s">
        <v>59</v>
      </c>
      <c r="C14" s="140">
        <f>C15+C16</f>
        <v>2792888</v>
      </c>
      <c r="D14" s="140">
        <f>SUM(D15:D16)</f>
        <v>0</v>
      </c>
      <c r="E14" s="139">
        <f>C14+D14</f>
        <v>2792888</v>
      </c>
    </row>
    <row r="15" spans="1:5" ht="102.75" thickBot="1" x14ac:dyDescent="0.3">
      <c r="A15" s="106" t="s">
        <v>108</v>
      </c>
      <c r="B15" s="12" t="s">
        <v>183</v>
      </c>
      <c r="C15" s="83">
        <v>1176400</v>
      </c>
      <c r="D15" s="138"/>
      <c r="E15" s="294">
        <f t="shared" ref="E15:E22" si="0">C15+D15</f>
        <v>1176400</v>
      </c>
    </row>
    <row r="16" spans="1:5" ht="102.75" thickBot="1" x14ac:dyDescent="0.3">
      <c r="A16" s="130" t="s">
        <v>109</v>
      </c>
      <c r="B16" s="131" t="s">
        <v>60</v>
      </c>
      <c r="C16" s="141">
        <v>1616488</v>
      </c>
      <c r="D16" s="132"/>
      <c r="E16" s="295">
        <f t="shared" si="0"/>
        <v>1616488</v>
      </c>
    </row>
    <row r="17" spans="1:9" ht="25.5" x14ac:dyDescent="0.25">
      <c r="A17" s="100" t="s">
        <v>61</v>
      </c>
      <c r="B17" s="101" t="s">
        <v>62</v>
      </c>
      <c r="C17" s="123">
        <f>C18</f>
        <v>383000</v>
      </c>
      <c r="D17" s="123">
        <f>+D18</f>
        <v>0</v>
      </c>
      <c r="E17" s="139">
        <f t="shared" si="0"/>
        <v>383000</v>
      </c>
    </row>
    <row r="18" spans="1:9" ht="26.25" thickBot="1" x14ac:dyDescent="0.3">
      <c r="A18" s="107" t="s">
        <v>63</v>
      </c>
      <c r="B18" s="108" t="s">
        <v>62</v>
      </c>
      <c r="C18" s="170">
        <v>383000</v>
      </c>
      <c r="D18" s="171"/>
      <c r="E18" s="145">
        <f t="shared" si="0"/>
        <v>383000</v>
      </c>
    </row>
    <row r="19" spans="1:9" ht="31.5" x14ac:dyDescent="0.25">
      <c r="A19" s="100" t="s">
        <v>64</v>
      </c>
      <c r="B19" s="122" t="s">
        <v>65</v>
      </c>
      <c r="C19" s="123">
        <f>C20</f>
        <v>1724112</v>
      </c>
      <c r="D19" s="142">
        <f>+D20</f>
        <v>0</v>
      </c>
      <c r="E19" s="139">
        <f t="shared" si="0"/>
        <v>1724112</v>
      </c>
    </row>
    <row r="20" spans="1:9" ht="64.5" thickBot="1" x14ac:dyDescent="0.3">
      <c r="A20" s="107" t="s">
        <v>111</v>
      </c>
      <c r="B20" s="108" t="s">
        <v>66</v>
      </c>
      <c r="C20" s="120">
        <v>1724112</v>
      </c>
      <c r="D20" s="144"/>
      <c r="E20" s="145">
        <f t="shared" si="0"/>
        <v>1724112</v>
      </c>
    </row>
    <row r="21" spans="1:9" ht="25.5" x14ac:dyDescent="0.25">
      <c r="A21" s="127" t="s">
        <v>67</v>
      </c>
      <c r="B21" s="122" t="s">
        <v>68</v>
      </c>
      <c r="C21" s="114">
        <v>20250000</v>
      </c>
      <c r="D21" s="114">
        <f>+D22+D24</f>
        <v>0</v>
      </c>
      <c r="E21" s="139">
        <f t="shared" si="0"/>
        <v>20250000</v>
      </c>
    </row>
    <row r="22" spans="1:9" ht="25.5" x14ac:dyDescent="0.25">
      <c r="A22" s="106" t="s">
        <v>69</v>
      </c>
      <c r="B22" s="12" t="s">
        <v>70</v>
      </c>
      <c r="C22" s="16">
        <v>13300000</v>
      </c>
      <c r="D22" s="16">
        <f>+D23</f>
        <v>0</v>
      </c>
      <c r="E22" s="149">
        <f t="shared" si="0"/>
        <v>13300000</v>
      </c>
    </row>
    <row r="23" spans="1:9" ht="51" x14ac:dyDescent="0.25">
      <c r="A23" s="106" t="s">
        <v>112</v>
      </c>
      <c r="B23" s="12" t="s">
        <v>71</v>
      </c>
      <c r="C23" s="17">
        <v>13300000</v>
      </c>
      <c r="D23" s="151">
        <v>0</v>
      </c>
      <c r="E23" s="148">
        <f>D23+C23</f>
        <v>13300000</v>
      </c>
    </row>
    <row r="24" spans="1:9" ht="25.5" x14ac:dyDescent="0.25">
      <c r="A24" s="106" t="s">
        <v>72</v>
      </c>
      <c r="B24" s="12" t="s">
        <v>73</v>
      </c>
      <c r="C24" s="16">
        <v>6950000</v>
      </c>
      <c r="D24" s="150">
        <f>+D25</f>
        <v>0</v>
      </c>
      <c r="E24" s="149">
        <f t="shared" ref="E24:E40" si="1">C24+D24</f>
        <v>6950000</v>
      </c>
    </row>
    <row r="25" spans="1:9" ht="51.75" thickBot="1" x14ac:dyDescent="0.3">
      <c r="A25" s="107" t="s">
        <v>113</v>
      </c>
      <c r="B25" s="108" t="s">
        <v>74</v>
      </c>
      <c r="C25" s="128">
        <v>6950000</v>
      </c>
      <c r="D25" s="143">
        <v>0</v>
      </c>
      <c r="E25" s="145">
        <f t="shared" si="1"/>
        <v>6950000</v>
      </c>
    </row>
    <row r="26" spans="1:9" ht="20.25" x14ac:dyDescent="0.25">
      <c r="A26" s="152"/>
      <c r="B26" s="153" t="s">
        <v>75</v>
      </c>
      <c r="C26" s="123">
        <f>C27</f>
        <v>1037725</v>
      </c>
      <c r="D26" s="123">
        <f>+D27</f>
        <v>0</v>
      </c>
      <c r="E26" s="139">
        <f t="shared" si="1"/>
        <v>1037725</v>
      </c>
    </row>
    <row r="27" spans="1:9" ht="63.75" x14ac:dyDescent="0.25">
      <c r="A27" s="154" t="s">
        <v>76</v>
      </c>
      <c r="B27" s="5" t="s">
        <v>77</v>
      </c>
      <c r="C27" s="9">
        <f>SUM(C28:C29)</f>
        <v>1037725</v>
      </c>
      <c r="D27" s="156">
        <f>SUM(D28:D29)</f>
        <v>0</v>
      </c>
      <c r="E27" s="149">
        <f t="shared" si="1"/>
        <v>1037725</v>
      </c>
    </row>
    <row r="28" spans="1:9" ht="102" x14ac:dyDescent="0.25">
      <c r="A28" s="155" t="s">
        <v>78</v>
      </c>
      <c r="B28" s="18" t="s">
        <v>79</v>
      </c>
      <c r="C28" s="19">
        <v>144495</v>
      </c>
      <c r="D28" s="151">
        <v>0</v>
      </c>
      <c r="E28" s="148">
        <f t="shared" si="1"/>
        <v>144495</v>
      </c>
    </row>
    <row r="29" spans="1:9" ht="115.5" thickBot="1" x14ac:dyDescent="0.3">
      <c r="A29" s="107" t="s">
        <v>80</v>
      </c>
      <c r="B29" s="108" t="s">
        <v>81</v>
      </c>
      <c r="C29" s="129">
        <v>893230</v>
      </c>
      <c r="D29" s="143">
        <v>0</v>
      </c>
      <c r="E29" s="145">
        <f t="shared" si="1"/>
        <v>893230</v>
      </c>
    </row>
    <row r="30" spans="1:9" ht="26.25" thickBot="1" x14ac:dyDescent="0.3">
      <c r="A30" s="277" t="s">
        <v>82</v>
      </c>
      <c r="B30" s="278" t="s">
        <v>83</v>
      </c>
      <c r="C30" s="279">
        <f>C31</f>
        <v>24760320</v>
      </c>
      <c r="D30" s="279">
        <f>+D31</f>
        <v>309900</v>
      </c>
      <c r="E30" s="304">
        <f t="shared" si="1"/>
        <v>25070220</v>
      </c>
    </row>
    <row r="31" spans="1:9" ht="63.75" x14ac:dyDescent="0.25">
      <c r="A31" s="271" t="s">
        <v>84</v>
      </c>
      <c r="B31" s="201" t="s">
        <v>85</v>
      </c>
      <c r="C31" s="281">
        <f>C32+C33+C35+C38</f>
        <v>24760320</v>
      </c>
      <c r="D31" s="281">
        <f>+D32+D33+D35+D38</f>
        <v>309900</v>
      </c>
      <c r="E31" s="305">
        <f t="shared" si="1"/>
        <v>25070220</v>
      </c>
    </row>
    <row r="32" spans="1:9" ht="39" thickBot="1" x14ac:dyDescent="0.3">
      <c r="A32" s="161" t="s">
        <v>86</v>
      </c>
      <c r="B32" s="162" t="s">
        <v>87</v>
      </c>
      <c r="C32" s="163">
        <v>24076000</v>
      </c>
      <c r="D32" s="133"/>
      <c r="E32" s="298">
        <f t="shared" si="1"/>
        <v>24076000</v>
      </c>
      <c r="I32" s="300"/>
    </row>
    <row r="33" spans="1:5" ht="38.25" x14ac:dyDescent="0.25">
      <c r="A33" s="271" t="s">
        <v>88</v>
      </c>
      <c r="B33" s="201" t="s">
        <v>89</v>
      </c>
      <c r="C33" s="303">
        <f>C34</f>
        <v>680800</v>
      </c>
      <c r="D33" s="303">
        <f>SUM(D34:D34)</f>
        <v>0</v>
      </c>
      <c r="E33" s="302">
        <f t="shared" si="1"/>
        <v>680800</v>
      </c>
    </row>
    <row r="34" spans="1:5" ht="26.25" thickBot="1" x14ac:dyDescent="0.3">
      <c r="A34" s="106" t="s">
        <v>91</v>
      </c>
      <c r="B34" s="12" t="s">
        <v>92</v>
      </c>
      <c r="C34" s="8">
        <v>680800</v>
      </c>
      <c r="D34" s="93"/>
      <c r="E34" s="299">
        <f t="shared" si="1"/>
        <v>680800</v>
      </c>
    </row>
    <row r="35" spans="1:5" ht="38.25" x14ac:dyDescent="0.25">
      <c r="A35" s="271" t="s">
        <v>95</v>
      </c>
      <c r="B35" s="201" t="s">
        <v>96</v>
      </c>
      <c r="C35" s="281">
        <f>C36+C37</f>
        <v>3520</v>
      </c>
      <c r="D35" s="281">
        <f>SUM(D36:D37)</f>
        <v>309900</v>
      </c>
      <c r="E35" s="302">
        <f t="shared" si="1"/>
        <v>313420</v>
      </c>
    </row>
    <row r="36" spans="1:5" ht="63.75" x14ac:dyDescent="0.25">
      <c r="A36" s="106" t="s">
        <v>97</v>
      </c>
      <c r="B36" s="12" t="s">
        <v>246</v>
      </c>
      <c r="C36" s="91">
        <v>3520</v>
      </c>
      <c r="D36" s="179">
        <v>0</v>
      </c>
      <c r="E36" s="180">
        <f t="shared" si="1"/>
        <v>3520</v>
      </c>
    </row>
    <row r="37" spans="1:5" ht="77.25" thickBot="1" x14ac:dyDescent="0.3">
      <c r="A37" s="107" t="s">
        <v>99</v>
      </c>
      <c r="B37" s="108" t="s">
        <v>454</v>
      </c>
      <c r="C37" s="116">
        <v>0</v>
      </c>
      <c r="D37" s="181">
        <v>309900</v>
      </c>
      <c r="E37" s="121">
        <f t="shared" si="1"/>
        <v>309900</v>
      </c>
    </row>
    <row r="38" spans="1:5" ht="24" x14ac:dyDescent="0.25">
      <c r="A38" s="271" t="s">
        <v>101</v>
      </c>
      <c r="B38" s="201" t="s">
        <v>48</v>
      </c>
      <c r="C38" s="284">
        <v>0</v>
      </c>
      <c r="D38" s="284">
        <f>D39</f>
        <v>0</v>
      </c>
      <c r="E38" s="301">
        <f t="shared" si="1"/>
        <v>0</v>
      </c>
    </row>
    <row r="39" spans="1:5" ht="39" thickBot="1" x14ac:dyDescent="0.3">
      <c r="A39" s="107" t="s">
        <v>102</v>
      </c>
      <c r="B39" s="108" t="s">
        <v>103</v>
      </c>
      <c r="C39" s="125">
        <v>0</v>
      </c>
      <c r="D39" s="133"/>
      <c r="E39" s="297">
        <f t="shared" si="1"/>
        <v>0</v>
      </c>
    </row>
    <row r="40" spans="1:5" ht="18.75" x14ac:dyDescent="0.25">
      <c r="A40" s="286"/>
      <c r="B40" s="287" t="s">
        <v>104</v>
      </c>
      <c r="C40" s="288">
        <f>C30+C10</f>
        <v>53928045</v>
      </c>
      <c r="D40" s="288">
        <f>+D30+D10</f>
        <v>309900</v>
      </c>
      <c r="E40" s="289">
        <f t="shared" si="1"/>
        <v>54237945</v>
      </c>
    </row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7"/>
  <sheetViews>
    <sheetView topLeftCell="A10" workbookViewId="0">
      <selection activeCell="C4" sqref="C4:E4"/>
    </sheetView>
  </sheetViews>
  <sheetFormatPr defaultRowHeight="12.75" x14ac:dyDescent="0.2"/>
  <cols>
    <col min="1" max="1" width="25.140625" style="26" customWidth="1"/>
    <col min="2" max="2" width="39.42578125" style="26" customWidth="1"/>
    <col min="3" max="3" width="12" style="26" customWidth="1"/>
    <col min="4" max="4" width="10.5703125" style="26" customWidth="1"/>
    <col min="5" max="5" width="11.85546875" style="26" customWidth="1"/>
    <col min="6" max="256" width="9.140625" style="26"/>
    <col min="257" max="257" width="20.85546875" style="26" customWidth="1"/>
    <col min="258" max="258" width="48.5703125" style="26" customWidth="1"/>
    <col min="259" max="259" width="10.28515625" style="26" customWidth="1"/>
    <col min="260" max="260" width="10.5703125" style="26" customWidth="1"/>
    <col min="261" max="261" width="9.42578125" style="26" customWidth="1"/>
    <col min="262" max="512" width="9.140625" style="26"/>
    <col min="513" max="513" width="20.85546875" style="26" customWidth="1"/>
    <col min="514" max="514" width="48.5703125" style="26" customWidth="1"/>
    <col min="515" max="515" width="10.28515625" style="26" customWidth="1"/>
    <col min="516" max="516" width="10.5703125" style="26" customWidth="1"/>
    <col min="517" max="517" width="9.42578125" style="26" customWidth="1"/>
    <col min="518" max="768" width="9.140625" style="26"/>
    <col min="769" max="769" width="20.85546875" style="26" customWidth="1"/>
    <col min="770" max="770" width="48.5703125" style="26" customWidth="1"/>
    <col min="771" max="771" width="10.28515625" style="26" customWidth="1"/>
    <col min="772" max="772" width="10.5703125" style="26" customWidth="1"/>
    <col min="773" max="773" width="9.42578125" style="26" customWidth="1"/>
    <col min="774" max="1024" width="9.140625" style="26"/>
    <col min="1025" max="1025" width="20.85546875" style="26" customWidth="1"/>
    <col min="1026" max="1026" width="48.5703125" style="26" customWidth="1"/>
    <col min="1027" max="1027" width="10.28515625" style="26" customWidth="1"/>
    <col min="1028" max="1028" width="10.5703125" style="26" customWidth="1"/>
    <col min="1029" max="1029" width="9.42578125" style="26" customWidth="1"/>
    <col min="1030" max="1280" width="9.140625" style="26"/>
    <col min="1281" max="1281" width="20.85546875" style="26" customWidth="1"/>
    <col min="1282" max="1282" width="48.5703125" style="26" customWidth="1"/>
    <col min="1283" max="1283" width="10.28515625" style="26" customWidth="1"/>
    <col min="1284" max="1284" width="10.5703125" style="26" customWidth="1"/>
    <col min="1285" max="1285" width="9.42578125" style="26" customWidth="1"/>
    <col min="1286" max="1536" width="9.140625" style="26"/>
    <col min="1537" max="1537" width="20.85546875" style="26" customWidth="1"/>
    <col min="1538" max="1538" width="48.5703125" style="26" customWidth="1"/>
    <col min="1539" max="1539" width="10.28515625" style="26" customWidth="1"/>
    <col min="1540" max="1540" width="10.5703125" style="26" customWidth="1"/>
    <col min="1541" max="1541" width="9.42578125" style="26" customWidth="1"/>
    <col min="1542" max="1792" width="9.140625" style="26"/>
    <col min="1793" max="1793" width="20.85546875" style="26" customWidth="1"/>
    <col min="1794" max="1794" width="48.5703125" style="26" customWidth="1"/>
    <col min="1795" max="1795" width="10.28515625" style="26" customWidth="1"/>
    <col min="1796" max="1796" width="10.5703125" style="26" customWidth="1"/>
    <col min="1797" max="1797" width="9.42578125" style="26" customWidth="1"/>
    <col min="1798" max="2048" width="9.140625" style="26"/>
    <col min="2049" max="2049" width="20.85546875" style="26" customWidth="1"/>
    <col min="2050" max="2050" width="48.5703125" style="26" customWidth="1"/>
    <col min="2051" max="2051" width="10.28515625" style="26" customWidth="1"/>
    <col min="2052" max="2052" width="10.5703125" style="26" customWidth="1"/>
    <col min="2053" max="2053" width="9.42578125" style="26" customWidth="1"/>
    <col min="2054" max="2304" width="9.140625" style="26"/>
    <col min="2305" max="2305" width="20.85546875" style="26" customWidth="1"/>
    <col min="2306" max="2306" width="48.5703125" style="26" customWidth="1"/>
    <col min="2307" max="2307" width="10.28515625" style="26" customWidth="1"/>
    <col min="2308" max="2308" width="10.5703125" style="26" customWidth="1"/>
    <col min="2309" max="2309" width="9.42578125" style="26" customWidth="1"/>
    <col min="2310" max="2560" width="9.140625" style="26"/>
    <col min="2561" max="2561" width="20.85546875" style="26" customWidth="1"/>
    <col min="2562" max="2562" width="48.5703125" style="26" customWidth="1"/>
    <col min="2563" max="2563" width="10.28515625" style="26" customWidth="1"/>
    <col min="2564" max="2564" width="10.5703125" style="26" customWidth="1"/>
    <col min="2565" max="2565" width="9.42578125" style="26" customWidth="1"/>
    <col min="2566" max="2816" width="9.140625" style="26"/>
    <col min="2817" max="2817" width="20.85546875" style="26" customWidth="1"/>
    <col min="2818" max="2818" width="48.5703125" style="26" customWidth="1"/>
    <col min="2819" max="2819" width="10.28515625" style="26" customWidth="1"/>
    <col min="2820" max="2820" width="10.5703125" style="26" customWidth="1"/>
    <col min="2821" max="2821" width="9.42578125" style="26" customWidth="1"/>
    <col min="2822" max="3072" width="9.140625" style="26"/>
    <col min="3073" max="3073" width="20.85546875" style="26" customWidth="1"/>
    <col min="3074" max="3074" width="48.5703125" style="26" customWidth="1"/>
    <col min="3075" max="3075" width="10.28515625" style="26" customWidth="1"/>
    <col min="3076" max="3076" width="10.5703125" style="26" customWidth="1"/>
    <col min="3077" max="3077" width="9.42578125" style="26" customWidth="1"/>
    <col min="3078" max="3328" width="9.140625" style="26"/>
    <col min="3329" max="3329" width="20.85546875" style="26" customWidth="1"/>
    <col min="3330" max="3330" width="48.5703125" style="26" customWidth="1"/>
    <col min="3331" max="3331" width="10.28515625" style="26" customWidth="1"/>
    <col min="3332" max="3332" width="10.5703125" style="26" customWidth="1"/>
    <col min="3333" max="3333" width="9.42578125" style="26" customWidth="1"/>
    <col min="3334" max="3584" width="9.140625" style="26"/>
    <col min="3585" max="3585" width="20.85546875" style="26" customWidth="1"/>
    <col min="3586" max="3586" width="48.5703125" style="26" customWidth="1"/>
    <col min="3587" max="3587" width="10.28515625" style="26" customWidth="1"/>
    <col min="3588" max="3588" width="10.5703125" style="26" customWidth="1"/>
    <col min="3589" max="3589" width="9.42578125" style="26" customWidth="1"/>
    <col min="3590" max="3840" width="9.140625" style="26"/>
    <col min="3841" max="3841" width="20.85546875" style="26" customWidth="1"/>
    <col min="3842" max="3842" width="48.5703125" style="26" customWidth="1"/>
    <col min="3843" max="3843" width="10.28515625" style="26" customWidth="1"/>
    <col min="3844" max="3844" width="10.5703125" style="26" customWidth="1"/>
    <col min="3845" max="3845" width="9.42578125" style="26" customWidth="1"/>
    <col min="3846" max="4096" width="9.140625" style="26"/>
    <col min="4097" max="4097" width="20.85546875" style="26" customWidth="1"/>
    <col min="4098" max="4098" width="48.5703125" style="26" customWidth="1"/>
    <col min="4099" max="4099" width="10.28515625" style="26" customWidth="1"/>
    <col min="4100" max="4100" width="10.5703125" style="26" customWidth="1"/>
    <col min="4101" max="4101" width="9.42578125" style="26" customWidth="1"/>
    <col min="4102" max="4352" width="9.140625" style="26"/>
    <col min="4353" max="4353" width="20.85546875" style="26" customWidth="1"/>
    <col min="4354" max="4354" width="48.5703125" style="26" customWidth="1"/>
    <col min="4355" max="4355" width="10.28515625" style="26" customWidth="1"/>
    <col min="4356" max="4356" width="10.5703125" style="26" customWidth="1"/>
    <col min="4357" max="4357" width="9.42578125" style="26" customWidth="1"/>
    <col min="4358" max="4608" width="9.140625" style="26"/>
    <col min="4609" max="4609" width="20.85546875" style="26" customWidth="1"/>
    <col min="4610" max="4610" width="48.5703125" style="26" customWidth="1"/>
    <col min="4611" max="4611" width="10.28515625" style="26" customWidth="1"/>
    <col min="4612" max="4612" width="10.5703125" style="26" customWidth="1"/>
    <col min="4613" max="4613" width="9.42578125" style="26" customWidth="1"/>
    <col min="4614" max="4864" width="9.140625" style="26"/>
    <col min="4865" max="4865" width="20.85546875" style="26" customWidth="1"/>
    <col min="4866" max="4866" width="48.5703125" style="26" customWidth="1"/>
    <col min="4867" max="4867" width="10.28515625" style="26" customWidth="1"/>
    <col min="4868" max="4868" width="10.5703125" style="26" customWidth="1"/>
    <col min="4869" max="4869" width="9.42578125" style="26" customWidth="1"/>
    <col min="4870" max="5120" width="9.140625" style="26"/>
    <col min="5121" max="5121" width="20.85546875" style="26" customWidth="1"/>
    <col min="5122" max="5122" width="48.5703125" style="26" customWidth="1"/>
    <col min="5123" max="5123" width="10.28515625" style="26" customWidth="1"/>
    <col min="5124" max="5124" width="10.5703125" style="26" customWidth="1"/>
    <col min="5125" max="5125" width="9.42578125" style="26" customWidth="1"/>
    <col min="5126" max="5376" width="9.140625" style="26"/>
    <col min="5377" max="5377" width="20.85546875" style="26" customWidth="1"/>
    <col min="5378" max="5378" width="48.5703125" style="26" customWidth="1"/>
    <col min="5379" max="5379" width="10.28515625" style="26" customWidth="1"/>
    <col min="5380" max="5380" width="10.5703125" style="26" customWidth="1"/>
    <col min="5381" max="5381" width="9.42578125" style="26" customWidth="1"/>
    <col min="5382" max="5632" width="9.140625" style="26"/>
    <col min="5633" max="5633" width="20.85546875" style="26" customWidth="1"/>
    <col min="5634" max="5634" width="48.5703125" style="26" customWidth="1"/>
    <col min="5635" max="5635" width="10.28515625" style="26" customWidth="1"/>
    <col min="5636" max="5636" width="10.5703125" style="26" customWidth="1"/>
    <col min="5637" max="5637" width="9.42578125" style="26" customWidth="1"/>
    <col min="5638" max="5888" width="9.140625" style="26"/>
    <col min="5889" max="5889" width="20.85546875" style="26" customWidth="1"/>
    <col min="5890" max="5890" width="48.5703125" style="26" customWidth="1"/>
    <col min="5891" max="5891" width="10.28515625" style="26" customWidth="1"/>
    <col min="5892" max="5892" width="10.5703125" style="26" customWidth="1"/>
    <col min="5893" max="5893" width="9.42578125" style="26" customWidth="1"/>
    <col min="5894" max="6144" width="9.140625" style="26"/>
    <col min="6145" max="6145" width="20.85546875" style="26" customWidth="1"/>
    <col min="6146" max="6146" width="48.5703125" style="26" customWidth="1"/>
    <col min="6147" max="6147" width="10.28515625" style="26" customWidth="1"/>
    <col min="6148" max="6148" width="10.5703125" style="26" customWidth="1"/>
    <col min="6149" max="6149" width="9.42578125" style="26" customWidth="1"/>
    <col min="6150" max="6400" width="9.140625" style="26"/>
    <col min="6401" max="6401" width="20.85546875" style="26" customWidth="1"/>
    <col min="6402" max="6402" width="48.5703125" style="26" customWidth="1"/>
    <col min="6403" max="6403" width="10.28515625" style="26" customWidth="1"/>
    <col min="6404" max="6404" width="10.5703125" style="26" customWidth="1"/>
    <col min="6405" max="6405" width="9.42578125" style="26" customWidth="1"/>
    <col min="6406" max="6656" width="9.140625" style="26"/>
    <col min="6657" max="6657" width="20.85546875" style="26" customWidth="1"/>
    <col min="6658" max="6658" width="48.5703125" style="26" customWidth="1"/>
    <col min="6659" max="6659" width="10.28515625" style="26" customWidth="1"/>
    <col min="6660" max="6660" width="10.5703125" style="26" customWidth="1"/>
    <col min="6661" max="6661" width="9.42578125" style="26" customWidth="1"/>
    <col min="6662" max="6912" width="9.140625" style="26"/>
    <col min="6913" max="6913" width="20.85546875" style="26" customWidth="1"/>
    <col min="6914" max="6914" width="48.5703125" style="26" customWidth="1"/>
    <col min="6915" max="6915" width="10.28515625" style="26" customWidth="1"/>
    <col min="6916" max="6916" width="10.5703125" style="26" customWidth="1"/>
    <col min="6917" max="6917" width="9.42578125" style="26" customWidth="1"/>
    <col min="6918" max="7168" width="9.140625" style="26"/>
    <col min="7169" max="7169" width="20.85546875" style="26" customWidth="1"/>
    <col min="7170" max="7170" width="48.5703125" style="26" customWidth="1"/>
    <col min="7171" max="7171" width="10.28515625" style="26" customWidth="1"/>
    <col min="7172" max="7172" width="10.5703125" style="26" customWidth="1"/>
    <col min="7173" max="7173" width="9.42578125" style="26" customWidth="1"/>
    <col min="7174" max="7424" width="9.140625" style="26"/>
    <col min="7425" max="7425" width="20.85546875" style="26" customWidth="1"/>
    <col min="7426" max="7426" width="48.5703125" style="26" customWidth="1"/>
    <col min="7427" max="7427" width="10.28515625" style="26" customWidth="1"/>
    <col min="7428" max="7428" width="10.5703125" style="26" customWidth="1"/>
    <col min="7429" max="7429" width="9.42578125" style="26" customWidth="1"/>
    <col min="7430" max="7680" width="9.140625" style="26"/>
    <col min="7681" max="7681" width="20.85546875" style="26" customWidth="1"/>
    <col min="7682" max="7682" width="48.5703125" style="26" customWidth="1"/>
    <col min="7683" max="7683" width="10.28515625" style="26" customWidth="1"/>
    <col min="7684" max="7684" width="10.5703125" style="26" customWidth="1"/>
    <col min="7685" max="7685" width="9.42578125" style="26" customWidth="1"/>
    <col min="7686" max="7936" width="9.140625" style="26"/>
    <col min="7937" max="7937" width="20.85546875" style="26" customWidth="1"/>
    <col min="7938" max="7938" width="48.5703125" style="26" customWidth="1"/>
    <col min="7939" max="7939" width="10.28515625" style="26" customWidth="1"/>
    <col min="7940" max="7940" width="10.5703125" style="26" customWidth="1"/>
    <col min="7941" max="7941" width="9.42578125" style="26" customWidth="1"/>
    <col min="7942" max="8192" width="9.140625" style="26"/>
    <col min="8193" max="8193" width="20.85546875" style="26" customWidth="1"/>
    <col min="8194" max="8194" width="48.5703125" style="26" customWidth="1"/>
    <col min="8195" max="8195" width="10.28515625" style="26" customWidth="1"/>
    <col min="8196" max="8196" width="10.5703125" style="26" customWidth="1"/>
    <col min="8197" max="8197" width="9.42578125" style="26" customWidth="1"/>
    <col min="8198" max="8448" width="9.140625" style="26"/>
    <col min="8449" max="8449" width="20.85546875" style="26" customWidth="1"/>
    <col min="8450" max="8450" width="48.5703125" style="26" customWidth="1"/>
    <col min="8451" max="8451" width="10.28515625" style="26" customWidth="1"/>
    <col min="8452" max="8452" width="10.5703125" style="26" customWidth="1"/>
    <col min="8453" max="8453" width="9.42578125" style="26" customWidth="1"/>
    <col min="8454" max="8704" width="9.140625" style="26"/>
    <col min="8705" max="8705" width="20.85546875" style="26" customWidth="1"/>
    <col min="8706" max="8706" width="48.5703125" style="26" customWidth="1"/>
    <col min="8707" max="8707" width="10.28515625" style="26" customWidth="1"/>
    <col min="8708" max="8708" width="10.5703125" style="26" customWidth="1"/>
    <col min="8709" max="8709" width="9.42578125" style="26" customWidth="1"/>
    <col min="8710" max="8960" width="9.140625" style="26"/>
    <col min="8961" max="8961" width="20.85546875" style="26" customWidth="1"/>
    <col min="8962" max="8962" width="48.5703125" style="26" customWidth="1"/>
    <col min="8963" max="8963" width="10.28515625" style="26" customWidth="1"/>
    <col min="8964" max="8964" width="10.5703125" style="26" customWidth="1"/>
    <col min="8965" max="8965" width="9.42578125" style="26" customWidth="1"/>
    <col min="8966" max="9216" width="9.140625" style="26"/>
    <col min="9217" max="9217" width="20.85546875" style="26" customWidth="1"/>
    <col min="9218" max="9218" width="48.5703125" style="26" customWidth="1"/>
    <col min="9219" max="9219" width="10.28515625" style="26" customWidth="1"/>
    <col min="9220" max="9220" width="10.5703125" style="26" customWidth="1"/>
    <col min="9221" max="9221" width="9.42578125" style="26" customWidth="1"/>
    <col min="9222" max="9472" width="9.140625" style="26"/>
    <col min="9473" max="9473" width="20.85546875" style="26" customWidth="1"/>
    <col min="9474" max="9474" width="48.5703125" style="26" customWidth="1"/>
    <col min="9475" max="9475" width="10.28515625" style="26" customWidth="1"/>
    <col min="9476" max="9476" width="10.5703125" style="26" customWidth="1"/>
    <col min="9477" max="9477" width="9.42578125" style="26" customWidth="1"/>
    <col min="9478" max="9728" width="9.140625" style="26"/>
    <col min="9729" max="9729" width="20.85546875" style="26" customWidth="1"/>
    <col min="9730" max="9730" width="48.5703125" style="26" customWidth="1"/>
    <col min="9731" max="9731" width="10.28515625" style="26" customWidth="1"/>
    <col min="9732" max="9732" width="10.5703125" style="26" customWidth="1"/>
    <col min="9733" max="9733" width="9.42578125" style="26" customWidth="1"/>
    <col min="9734" max="9984" width="9.140625" style="26"/>
    <col min="9985" max="9985" width="20.85546875" style="26" customWidth="1"/>
    <col min="9986" max="9986" width="48.5703125" style="26" customWidth="1"/>
    <col min="9987" max="9987" width="10.28515625" style="26" customWidth="1"/>
    <col min="9988" max="9988" width="10.5703125" style="26" customWidth="1"/>
    <col min="9989" max="9989" width="9.42578125" style="26" customWidth="1"/>
    <col min="9990" max="10240" width="9.140625" style="26"/>
    <col min="10241" max="10241" width="20.85546875" style="26" customWidth="1"/>
    <col min="10242" max="10242" width="48.5703125" style="26" customWidth="1"/>
    <col min="10243" max="10243" width="10.28515625" style="26" customWidth="1"/>
    <col min="10244" max="10244" width="10.5703125" style="26" customWidth="1"/>
    <col min="10245" max="10245" width="9.42578125" style="26" customWidth="1"/>
    <col min="10246" max="10496" width="9.140625" style="26"/>
    <col min="10497" max="10497" width="20.85546875" style="26" customWidth="1"/>
    <col min="10498" max="10498" width="48.5703125" style="26" customWidth="1"/>
    <col min="10499" max="10499" width="10.28515625" style="26" customWidth="1"/>
    <col min="10500" max="10500" width="10.5703125" style="26" customWidth="1"/>
    <col min="10501" max="10501" width="9.42578125" style="26" customWidth="1"/>
    <col min="10502" max="10752" width="9.140625" style="26"/>
    <col min="10753" max="10753" width="20.85546875" style="26" customWidth="1"/>
    <col min="10754" max="10754" width="48.5703125" style="26" customWidth="1"/>
    <col min="10755" max="10755" width="10.28515625" style="26" customWidth="1"/>
    <col min="10756" max="10756" width="10.5703125" style="26" customWidth="1"/>
    <col min="10757" max="10757" width="9.42578125" style="26" customWidth="1"/>
    <col min="10758" max="11008" width="9.140625" style="26"/>
    <col min="11009" max="11009" width="20.85546875" style="26" customWidth="1"/>
    <col min="11010" max="11010" width="48.5703125" style="26" customWidth="1"/>
    <col min="11011" max="11011" width="10.28515625" style="26" customWidth="1"/>
    <col min="11012" max="11012" width="10.5703125" style="26" customWidth="1"/>
    <col min="11013" max="11013" width="9.42578125" style="26" customWidth="1"/>
    <col min="11014" max="11264" width="9.140625" style="26"/>
    <col min="11265" max="11265" width="20.85546875" style="26" customWidth="1"/>
    <col min="11266" max="11266" width="48.5703125" style="26" customWidth="1"/>
    <col min="11267" max="11267" width="10.28515625" style="26" customWidth="1"/>
    <col min="11268" max="11268" width="10.5703125" style="26" customWidth="1"/>
    <col min="11269" max="11269" width="9.42578125" style="26" customWidth="1"/>
    <col min="11270" max="11520" width="9.140625" style="26"/>
    <col min="11521" max="11521" width="20.85546875" style="26" customWidth="1"/>
    <col min="11522" max="11522" width="48.5703125" style="26" customWidth="1"/>
    <col min="11523" max="11523" width="10.28515625" style="26" customWidth="1"/>
    <col min="11524" max="11524" width="10.5703125" style="26" customWidth="1"/>
    <col min="11525" max="11525" width="9.42578125" style="26" customWidth="1"/>
    <col min="11526" max="11776" width="9.140625" style="26"/>
    <col min="11777" max="11777" width="20.85546875" style="26" customWidth="1"/>
    <col min="11778" max="11778" width="48.5703125" style="26" customWidth="1"/>
    <col min="11779" max="11779" width="10.28515625" style="26" customWidth="1"/>
    <col min="11780" max="11780" width="10.5703125" style="26" customWidth="1"/>
    <col min="11781" max="11781" width="9.42578125" style="26" customWidth="1"/>
    <col min="11782" max="12032" width="9.140625" style="26"/>
    <col min="12033" max="12033" width="20.85546875" style="26" customWidth="1"/>
    <col min="12034" max="12034" width="48.5703125" style="26" customWidth="1"/>
    <col min="12035" max="12035" width="10.28515625" style="26" customWidth="1"/>
    <col min="12036" max="12036" width="10.5703125" style="26" customWidth="1"/>
    <col min="12037" max="12037" width="9.42578125" style="26" customWidth="1"/>
    <col min="12038" max="12288" width="9.140625" style="26"/>
    <col min="12289" max="12289" width="20.85546875" style="26" customWidth="1"/>
    <col min="12290" max="12290" width="48.5703125" style="26" customWidth="1"/>
    <col min="12291" max="12291" width="10.28515625" style="26" customWidth="1"/>
    <col min="12292" max="12292" width="10.5703125" style="26" customWidth="1"/>
    <col min="12293" max="12293" width="9.42578125" style="26" customWidth="1"/>
    <col min="12294" max="12544" width="9.140625" style="26"/>
    <col min="12545" max="12545" width="20.85546875" style="26" customWidth="1"/>
    <col min="12546" max="12546" width="48.5703125" style="26" customWidth="1"/>
    <col min="12547" max="12547" width="10.28515625" style="26" customWidth="1"/>
    <col min="12548" max="12548" width="10.5703125" style="26" customWidth="1"/>
    <col min="12549" max="12549" width="9.42578125" style="26" customWidth="1"/>
    <col min="12550" max="12800" width="9.140625" style="26"/>
    <col min="12801" max="12801" width="20.85546875" style="26" customWidth="1"/>
    <col min="12802" max="12802" width="48.5703125" style="26" customWidth="1"/>
    <col min="12803" max="12803" width="10.28515625" style="26" customWidth="1"/>
    <col min="12804" max="12804" width="10.5703125" style="26" customWidth="1"/>
    <col min="12805" max="12805" width="9.42578125" style="26" customWidth="1"/>
    <col min="12806" max="13056" width="9.140625" style="26"/>
    <col min="13057" max="13057" width="20.85546875" style="26" customWidth="1"/>
    <col min="13058" max="13058" width="48.5703125" style="26" customWidth="1"/>
    <col min="13059" max="13059" width="10.28515625" style="26" customWidth="1"/>
    <col min="13060" max="13060" width="10.5703125" style="26" customWidth="1"/>
    <col min="13061" max="13061" width="9.42578125" style="26" customWidth="1"/>
    <col min="13062" max="13312" width="9.140625" style="26"/>
    <col min="13313" max="13313" width="20.85546875" style="26" customWidth="1"/>
    <col min="13314" max="13314" width="48.5703125" style="26" customWidth="1"/>
    <col min="13315" max="13315" width="10.28515625" style="26" customWidth="1"/>
    <col min="13316" max="13316" width="10.5703125" style="26" customWidth="1"/>
    <col min="13317" max="13317" width="9.42578125" style="26" customWidth="1"/>
    <col min="13318" max="13568" width="9.140625" style="26"/>
    <col min="13569" max="13569" width="20.85546875" style="26" customWidth="1"/>
    <col min="13570" max="13570" width="48.5703125" style="26" customWidth="1"/>
    <col min="13571" max="13571" width="10.28515625" style="26" customWidth="1"/>
    <col min="13572" max="13572" width="10.5703125" style="26" customWidth="1"/>
    <col min="13573" max="13573" width="9.42578125" style="26" customWidth="1"/>
    <col min="13574" max="13824" width="9.140625" style="26"/>
    <col min="13825" max="13825" width="20.85546875" style="26" customWidth="1"/>
    <col min="13826" max="13826" width="48.5703125" style="26" customWidth="1"/>
    <col min="13827" max="13827" width="10.28515625" style="26" customWidth="1"/>
    <col min="13828" max="13828" width="10.5703125" style="26" customWidth="1"/>
    <col min="13829" max="13829" width="9.42578125" style="26" customWidth="1"/>
    <col min="13830" max="14080" width="9.140625" style="26"/>
    <col min="14081" max="14081" width="20.85546875" style="26" customWidth="1"/>
    <col min="14082" max="14082" width="48.5703125" style="26" customWidth="1"/>
    <col min="14083" max="14083" width="10.28515625" style="26" customWidth="1"/>
    <col min="14084" max="14084" width="10.5703125" style="26" customWidth="1"/>
    <col min="14085" max="14085" width="9.42578125" style="26" customWidth="1"/>
    <col min="14086" max="14336" width="9.140625" style="26"/>
    <col min="14337" max="14337" width="20.85546875" style="26" customWidth="1"/>
    <col min="14338" max="14338" width="48.5703125" style="26" customWidth="1"/>
    <col min="14339" max="14339" width="10.28515625" style="26" customWidth="1"/>
    <col min="14340" max="14340" width="10.5703125" style="26" customWidth="1"/>
    <col min="14341" max="14341" width="9.42578125" style="26" customWidth="1"/>
    <col min="14342" max="14592" width="9.140625" style="26"/>
    <col min="14593" max="14593" width="20.85546875" style="26" customWidth="1"/>
    <col min="14594" max="14594" width="48.5703125" style="26" customWidth="1"/>
    <col min="14595" max="14595" width="10.28515625" style="26" customWidth="1"/>
    <col min="14596" max="14596" width="10.5703125" style="26" customWidth="1"/>
    <col min="14597" max="14597" width="9.42578125" style="26" customWidth="1"/>
    <col min="14598" max="14848" width="9.140625" style="26"/>
    <col min="14849" max="14849" width="20.85546875" style="26" customWidth="1"/>
    <col min="14850" max="14850" width="48.5703125" style="26" customWidth="1"/>
    <col min="14851" max="14851" width="10.28515625" style="26" customWidth="1"/>
    <col min="14852" max="14852" width="10.5703125" style="26" customWidth="1"/>
    <col min="14853" max="14853" width="9.42578125" style="26" customWidth="1"/>
    <col min="14854" max="15104" width="9.140625" style="26"/>
    <col min="15105" max="15105" width="20.85546875" style="26" customWidth="1"/>
    <col min="15106" max="15106" width="48.5703125" style="26" customWidth="1"/>
    <col min="15107" max="15107" width="10.28515625" style="26" customWidth="1"/>
    <col min="15108" max="15108" width="10.5703125" style="26" customWidth="1"/>
    <col min="15109" max="15109" width="9.42578125" style="26" customWidth="1"/>
    <col min="15110" max="15360" width="9.140625" style="26"/>
    <col min="15361" max="15361" width="20.85546875" style="26" customWidth="1"/>
    <col min="15362" max="15362" width="48.5703125" style="26" customWidth="1"/>
    <col min="15363" max="15363" width="10.28515625" style="26" customWidth="1"/>
    <col min="15364" max="15364" width="10.5703125" style="26" customWidth="1"/>
    <col min="15365" max="15365" width="9.42578125" style="26" customWidth="1"/>
    <col min="15366" max="15616" width="9.140625" style="26"/>
    <col min="15617" max="15617" width="20.85546875" style="26" customWidth="1"/>
    <col min="15618" max="15618" width="48.5703125" style="26" customWidth="1"/>
    <col min="15619" max="15619" width="10.28515625" style="26" customWidth="1"/>
    <col min="15620" max="15620" width="10.5703125" style="26" customWidth="1"/>
    <col min="15621" max="15621" width="9.42578125" style="26" customWidth="1"/>
    <col min="15622" max="15872" width="9.140625" style="26"/>
    <col min="15873" max="15873" width="20.85546875" style="26" customWidth="1"/>
    <col min="15874" max="15874" width="48.5703125" style="26" customWidth="1"/>
    <col min="15875" max="15875" width="10.28515625" style="26" customWidth="1"/>
    <col min="15876" max="15876" width="10.5703125" style="26" customWidth="1"/>
    <col min="15877" max="15877" width="9.42578125" style="26" customWidth="1"/>
    <col min="15878" max="16128" width="9.140625" style="26"/>
    <col min="16129" max="16129" width="20.85546875" style="26" customWidth="1"/>
    <col min="16130" max="16130" width="48.5703125" style="26" customWidth="1"/>
    <col min="16131" max="16131" width="10.28515625" style="26" customWidth="1"/>
    <col min="16132" max="16132" width="10.5703125" style="26" customWidth="1"/>
    <col min="16133" max="16133" width="9.42578125" style="26" customWidth="1"/>
    <col min="16134" max="16384" width="9.140625" style="26"/>
  </cols>
  <sheetData>
    <row r="1" spans="1:5" ht="14.25" x14ac:dyDescent="0.2">
      <c r="C1" s="394" t="s">
        <v>137</v>
      </c>
      <c r="D1" s="394"/>
      <c r="E1" s="394"/>
    </row>
    <row r="2" spans="1:5" ht="15" x14ac:dyDescent="0.2">
      <c r="C2" s="393" t="s">
        <v>106</v>
      </c>
      <c r="D2" s="393"/>
      <c r="E2" s="393"/>
    </row>
    <row r="3" spans="1:5" ht="15" x14ac:dyDescent="0.2">
      <c r="C3" s="395" t="s">
        <v>107</v>
      </c>
      <c r="D3" s="395"/>
      <c r="E3" s="395"/>
    </row>
    <row r="4" spans="1:5" ht="15" x14ac:dyDescent="0.2">
      <c r="C4" s="393" t="s">
        <v>457</v>
      </c>
      <c r="D4" s="393"/>
      <c r="E4" s="393"/>
    </row>
    <row r="7" spans="1:5" ht="12.75" customHeight="1" x14ac:dyDescent="0.2">
      <c r="A7" s="397" t="s">
        <v>138</v>
      </c>
      <c r="B7" s="397"/>
      <c r="C7" s="397"/>
      <c r="D7" s="398"/>
      <c r="E7" s="398"/>
    </row>
    <row r="8" spans="1:5" x14ac:dyDescent="0.2">
      <c r="A8" s="399" t="s">
        <v>253</v>
      </c>
      <c r="B8" s="398"/>
      <c r="C8" s="398"/>
      <c r="D8" s="398"/>
      <c r="E8" s="398"/>
    </row>
    <row r="9" spans="1:5" x14ac:dyDescent="0.2">
      <c r="A9" s="400"/>
      <c r="B9" s="400"/>
      <c r="C9" s="400"/>
      <c r="D9" s="400"/>
      <c r="E9" s="400"/>
    </row>
    <row r="10" spans="1:5" ht="14.25" x14ac:dyDescent="0.2">
      <c r="A10" s="401" t="s">
        <v>146</v>
      </c>
      <c r="B10" s="396" t="s">
        <v>139</v>
      </c>
      <c r="C10" s="310" t="s">
        <v>140</v>
      </c>
      <c r="D10" s="310" t="s">
        <v>140</v>
      </c>
      <c r="E10" s="310" t="s">
        <v>140</v>
      </c>
    </row>
    <row r="11" spans="1:5" ht="42.75" x14ac:dyDescent="0.2">
      <c r="A11" s="402"/>
      <c r="B11" s="396"/>
      <c r="C11" s="311" t="s">
        <v>254</v>
      </c>
      <c r="D11" s="311" t="s">
        <v>255</v>
      </c>
      <c r="E11" s="311" t="s">
        <v>256</v>
      </c>
    </row>
    <row r="12" spans="1:5" s="27" customFormat="1" ht="12.75" customHeight="1" x14ac:dyDescent="0.2">
      <c r="A12" s="312">
        <v>1</v>
      </c>
      <c r="B12" s="312">
        <v>2</v>
      </c>
      <c r="C12" s="312">
        <v>3</v>
      </c>
      <c r="D12" s="312">
        <v>4</v>
      </c>
      <c r="E12" s="312">
        <v>5</v>
      </c>
    </row>
    <row r="13" spans="1:5" ht="44.25" customHeight="1" x14ac:dyDescent="0.2">
      <c r="A13" s="313" t="s">
        <v>86</v>
      </c>
      <c r="B13" s="314" t="s">
        <v>141</v>
      </c>
      <c r="C13" s="315">
        <f>C14</f>
        <v>22709.5</v>
      </c>
      <c r="D13" s="315">
        <f>D14</f>
        <v>23370.6</v>
      </c>
      <c r="E13" s="315">
        <f>E14</f>
        <v>24076</v>
      </c>
    </row>
    <row r="14" spans="1:5" ht="30" x14ac:dyDescent="0.2">
      <c r="A14" s="316" t="s">
        <v>86</v>
      </c>
      <c r="B14" s="28" t="s">
        <v>142</v>
      </c>
      <c r="C14" s="308">
        <f>'приложение 2 на 2022 '!E30</f>
        <v>22709.5</v>
      </c>
      <c r="D14" s="308">
        <f>'ПРИЛОЖЕНИЕ 2 на 2023'!E32</f>
        <v>23370.6</v>
      </c>
      <c r="E14" s="308">
        <f>'ПРИЛОЖЕНИЕ 2 на 2024 год'!E32</f>
        <v>24076</v>
      </c>
    </row>
    <row r="15" spans="1:5" ht="42.75" x14ac:dyDescent="0.2">
      <c r="A15" s="313" t="s">
        <v>266</v>
      </c>
      <c r="B15" s="314" t="s">
        <v>89</v>
      </c>
      <c r="C15" s="315">
        <f>C16+C17+C18+C19+C20+C21+C22+C23+C24+C25</f>
        <v>30365.02</v>
      </c>
      <c r="D15" s="315">
        <f t="shared" ref="D15:E15" si="0">D16+D17+D18+D19+D20+D21+D22+D23+D24+D25</f>
        <v>3211.95</v>
      </c>
      <c r="E15" s="315">
        <f t="shared" si="0"/>
        <v>680.8</v>
      </c>
    </row>
    <row r="16" spans="1:5" ht="75" x14ac:dyDescent="0.2">
      <c r="A16" s="316" t="s">
        <v>90</v>
      </c>
      <c r="B16" s="28" t="s">
        <v>143</v>
      </c>
      <c r="C16" s="308">
        <f>'приложение 2 на 2022 '!E39</f>
        <v>2941.4189999999999</v>
      </c>
      <c r="D16" s="308">
        <v>0</v>
      </c>
      <c r="E16" s="308">
        <v>0</v>
      </c>
    </row>
    <row r="17" spans="1:5" ht="135" x14ac:dyDescent="0.2">
      <c r="A17" s="317" t="s">
        <v>190</v>
      </c>
      <c r="B17" s="28" t="s">
        <v>191</v>
      </c>
      <c r="C17" s="308">
        <v>0</v>
      </c>
      <c r="D17" s="308">
        <f>'ПРИЛОЖЕНИЕ 2 на 2023'!E34</f>
        <v>2590.35</v>
      </c>
      <c r="E17" s="308">
        <v>0</v>
      </c>
    </row>
    <row r="18" spans="1:5" ht="45" x14ac:dyDescent="0.2">
      <c r="A18" s="316" t="s">
        <v>249</v>
      </c>
      <c r="B18" s="28" t="s">
        <v>264</v>
      </c>
      <c r="C18" s="308">
        <f>'приложение 2 на 2022 '!E40</f>
        <v>10329.361999999999</v>
      </c>
      <c r="D18" s="308">
        <v>0</v>
      </c>
      <c r="E18" s="308">
        <v>0</v>
      </c>
    </row>
    <row r="19" spans="1:5" ht="15" x14ac:dyDescent="0.2">
      <c r="A19" s="316" t="s">
        <v>91</v>
      </c>
      <c r="B19" s="28" t="s">
        <v>257</v>
      </c>
      <c r="C19" s="308">
        <f>'приложение 2 на 2022 '!E33</f>
        <v>793.9</v>
      </c>
      <c r="D19" s="308">
        <f>'ПРИЛОЖЕНИЕ 2 на 2023'!E35</f>
        <v>621.6</v>
      </c>
      <c r="E19" s="308">
        <f>'ПРИЛОЖЕНИЕ 2 на 2024 год'!E34</f>
        <v>680.8</v>
      </c>
    </row>
    <row r="20" spans="1:5" ht="15" x14ac:dyDescent="0.2">
      <c r="A20" s="316" t="s">
        <v>91</v>
      </c>
      <c r="B20" s="28" t="s">
        <v>259</v>
      </c>
      <c r="C20" s="308">
        <f>'приложение 2 на 2022 '!E32</f>
        <v>1567.5</v>
      </c>
      <c r="D20" s="308">
        <v>0</v>
      </c>
      <c r="E20" s="308">
        <v>0</v>
      </c>
    </row>
    <row r="21" spans="1:5" ht="15" x14ac:dyDescent="0.2">
      <c r="A21" s="316" t="s">
        <v>91</v>
      </c>
      <c r="B21" s="28" t="s">
        <v>260</v>
      </c>
      <c r="C21" s="308">
        <f>'приложение 2 на 2022 '!E34</f>
        <v>3000</v>
      </c>
      <c r="D21" s="308">
        <v>0</v>
      </c>
      <c r="E21" s="308">
        <v>0</v>
      </c>
    </row>
    <row r="22" spans="1:5" ht="15" x14ac:dyDescent="0.2">
      <c r="A22" s="316" t="s">
        <v>91</v>
      </c>
      <c r="B22" s="28" t="s">
        <v>261</v>
      </c>
      <c r="C22" s="308">
        <f>'приложение 2 на 2022 '!E35</f>
        <v>1054.9000000000001</v>
      </c>
      <c r="D22" s="308">
        <v>0</v>
      </c>
      <c r="E22" s="308">
        <v>0</v>
      </c>
    </row>
    <row r="23" spans="1:5" ht="15" x14ac:dyDescent="0.2">
      <c r="A23" s="316" t="s">
        <v>91</v>
      </c>
      <c r="B23" s="28" t="s">
        <v>258</v>
      </c>
      <c r="C23" s="308">
        <f>'приложение 2 на 2022 '!E36</f>
        <v>909.7</v>
      </c>
      <c r="D23" s="308">
        <v>0</v>
      </c>
      <c r="E23" s="308">
        <v>0</v>
      </c>
    </row>
    <row r="24" spans="1:5" ht="15" x14ac:dyDescent="0.2">
      <c r="A24" s="316" t="s">
        <v>91</v>
      </c>
      <c r="B24" s="28" t="s">
        <v>262</v>
      </c>
      <c r="C24" s="308">
        <f>'приложение 2 на 2022 '!E37</f>
        <v>1899.4</v>
      </c>
      <c r="D24" s="308">
        <v>0</v>
      </c>
      <c r="E24" s="308">
        <v>0</v>
      </c>
    </row>
    <row r="25" spans="1:5" ht="15" x14ac:dyDescent="0.2">
      <c r="A25" s="316" t="s">
        <v>91</v>
      </c>
      <c r="B25" s="28" t="s">
        <v>263</v>
      </c>
      <c r="C25" s="308">
        <f>'приложение 2 на 2022 '!E38</f>
        <v>7868.8389999999999</v>
      </c>
      <c r="D25" s="308">
        <v>0</v>
      </c>
      <c r="E25" s="308">
        <v>0</v>
      </c>
    </row>
    <row r="26" spans="1:5" ht="30" x14ac:dyDescent="0.2">
      <c r="A26" s="318" t="s">
        <v>265</v>
      </c>
      <c r="B26" s="309" t="s">
        <v>96</v>
      </c>
      <c r="C26" s="319">
        <f>C27+C28</f>
        <v>293.11999999999995</v>
      </c>
      <c r="D26" s="319">
        <f t="shared" ref="D26:E26" si="1">D27+D28</f>
        <v>303.11999999999995</v>
      </c>
      <c r="E26" s="319">
        <f t="shared" si="1"/>
        <v>313.41999999999996</v>
      </c>
    </row>
    <row r="27" spans="1:5" ht="42.6" customHeight="1" x14ac:dyDescent="0.2">
      <c r="A27" s="316" t="s">
        <v>97</v>
      </c>
      <c r="B27" s="28" t="s">
        <v>144</v>
      </c>
      <c r="C27" s="308">
        <f>'приложение 2 на 2022 '!E43</f>
        <v>3.52</v>
      </c>
      <c r="D27" s="308">
        <f>'ПРИЛОЖЕНИЕ 2 на 2023'!E37</f>
        <v>3.52</v>
      </c>
      <c r="E27" s="308">
        <f>'ПРИЛОЖЕНИЕ 2 на 2024 год'!E36</f>
        <v>3.52</v>
      </c>
    </row>
    <row r="28" spans="1:5" ht="60" x14ac:dyDescent="0.2">
      <c r="A28" s="320" t="s">
        <v>315</v>
      </c>
      <c r="B28" s="320" t="s">
        <v>100</v>
      </c>
      <c r="C28" s="321">
        <f>'приложение 2 на 2022 '!E44</f>
        <v>289.59999999999997</v>
      </c>
      <c r="D28" s="321">
        <f>'ПРИЛОЖЕНИЕ 2 на 2023'!E38</f>
        <v>299.59999999999997</v>
      </c>
      <c r="E28" s="321">
        <f>'ПРИЛОЖЕНИЕ 2 на 2024 год'!E37</f>
        <v>309.89999999999998</v>
      </c>
    </row>
    <row r="29" spans="1:5" ht="45" x14ac:dyDescent="0.2">
      <c r="A29" s="322" t="s">
        <v>102</v>
      </c>
      <c r="B29" s="323" t="s">
        <v>103</v>
      </c>
      <c r="C29" s="319">
        <f>SUM(C30:C30)</f>
        <v>5214.67</v>
      </c>
      <c r="D29" s="319">
        <f>SUM(D30:D30)</f>
        <v>0</v>
      </c>
      <c r="E29" s="319">
        <f>C29+D29</f>
        <v>5214.67</v>
      </c>
    </row>
    <row r="30" spans="1:5" ht="45" x14ac:dyDescent="0.2">
      <c r="A30" s="328" t="s">
        <v>102</v>
      </c>
      <c r="B30" s="329" t="s">
        <v>103</v>
      </c>
      <c r="C30" s="330">
        <f>'приложение 2 на 2022 '!E46</f>
        <v>5214.67</v>
      </c>
      <c r="D30" s="330"/>
      <c r="E30" s="330"/>
    </row>
    <row r="31" spans="1:5" ht="14.25" x14ac:dyDescent="0.2">
      <c r="A31" s="324"/>
      <c r="B31" s="325" t="s">
        <v>145</v>
      </c>
      <c r="C31" s="315">
        <f>C29+C26+C15+C13</f>
        <v>58582.31</v>
      </c>
      <c r="D31" s="315">
        <f t="shared" ref="D31:E31" si="2">D29+D26+D15+D13</f>
        <v>26885.67</v>
      </c>
      <c r="E31" s="315">
        <f t="shared" si="2"/>
        <v>30284.89</v>
      </c>
    </row>
    <row r="32" spans="1:5" ht="14.25" x14ac:dyDescent="0.2">
      <c r="A32" s="30"/>
      <c r="B32" s="30"/>
      <c r="C32" s="31"/>
      <c r="D32" s="32"/>
      <c r="E32" s="32"/>
    </row>
    <row r="33" spans="1:3" ht="102.75" customHeight="1" x14ac:dyDescent="0.2">
      <c r="A33"/>
      <c r="B33"/>
      <c r="C33"/>
    </row>
    <row r="34" spans="1:3" ht="69" customHeight="1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ht="85.5" customHeight="1" x14ac:dyDescent="0.2">
      <c r="A39"/>
      <c r="B39"/>
      <c r="C39"/>
    </row>
    <row r="40" spans="1:3" ht="80.25" customHeight="1" x14ac:dyDescent="0.2">
      <c r="A40"/>
      <c r="B40"/>
      <c r="C40"/>
    </row>
    <row r="41" spans="1:3" ht="102.75" customHeight="1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x14ac:dyDescent="0.2">
      <c r="A45"/>
      <c r="B45"/>
      <c r="C45"/>
    </row>
    <row r="46" spans="1:3" ht="66" customHeight="1" x14ac:dyDescent="0.2">
      <c r="A46"/>
      <c r="B46"/>
      <c r="C46"/>
    </row>
    <row r="47" spans="1:3" ht="81" customHeight="1" x14ac:dyDescent="0.2">
      <c r="A47"/>
      <c r="B47"/>
      <c r="C47"/>
    </row>
    <row r="48" spans="1:3" ht="68.25" customHeight="1" x14ac:dyDescent="0.2">
      <c r="A48"/>
      <c r="B48"/>
      <c r="C48"/>
    </row>
    <row r="49" spans="1:3" ht="94.5" customHeight="1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x14ac:dyDescent="0.2">
      <c r="A52"/>
      <c r="B52"/>
      <c r="C52"/>
    </row>
    <row r="53" spans="1:3" ht="65.25" customHeight="1" x14ac:dyDescent="0.2">
      <c r="A53"/>
      <c r="B53"/>
      <c r="C53"/>
    </row>
    <row r="54" spans="1:3" ht="81" customHeight="1" x14ac:dyDescent="0.2">
      <c r="A54"/>
      <c r="B54"/>
      <c r="C54"/>
    </row>
    <row r="55" spans="1:3" ht="60.75" customHeight="1" x14ac:dyDescent="0.2">
      <c r="A55"/>
      <c r="B55"/>
      <c r="C55"/>
    </row>
    <row r="56" spans="1:3" ht="63.75" customHeight="1" x14ac:dyDescent="0.2">
      <c r="A56"/>
      <c r="B56"/>
      <c r="C56"/>
    </row>
    <row r="57" spans="1:3" ht="52.5" customHeight="1" x14ac:dyDescent="0.2">
      <c r="A57"/>
      <c r="B57"/>
      <c r="C57"/>
    </row>
    <row r="58" spans="1:3" ht="65.25" customHeight="1" x14ac:dyDescent="0.2">
      <c r="A58"/>
      <c r="B58"/>
      <c r="C58"/>
    </row>
    <row r="59" spans="1:3" ht="97.5" customHeight="1" x14ac:dyDescent="0.2">
      <c r="A59"/>
      <c r="B59"/>
      <c r="C59"/>
    </row>
    <row r="60" spans="1:3" ht="78.75" customHeight="1" x14ac:dyDescent="0.2">
      <c r="A60"/>
      <c r="B60"/>
      <c r="C60"/>
    </row>
    <row r="61" spans="1:3" ht="48" customHeight="1" x14ac:dyDescent="0.2">
      <c r="A61"/>
      <c r="B61"/>
      <c r="C61"/>
    </row>
    <row r="62" spans="1:3" ht="84" customHeight="1" x14ac:dyDescent="0.2">
      <c r="A62"/>
      <c r="B62"/>
      <c r="C62"/>
    </row>
    <row r="63" spans="1:3" ht="65.25" customHeight="1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x14ac:dyDescent="0.2">
      <c r="A69"/>
      <c r="B69"/>
      <c r="C69"/>
    </row>
    <row r="70" spans="1:3" ht="21" customHeight="1" x14ac:dyDescent="0.2">
      <c r="A70"/>
      <c r="B70"/>
      <c r="C70"/>
    </row>
    <row r="71" spans="1:3" ht="51" customHeight="1" x14ac:dyDescent="0.2">
      <c r="A71"/>
      <c r="B71"/>
      <c r="C71"/>
    </row>
    <row r="72" spans="1:3" x14ac:dyDescent="0.2">
      <c r="A72"/>
      <c r="B72"/>
      <c r="C72"/>
    </row>
    <row r="73" spans="1:3" x14ac:dyDescent="0.2">
      <c r="A73"/>
      <c r="B73"/>
      <c r="C73"/>
    </row>
    <row r="74" spans="1:3" ht="24.75" customHeight="1" x14ac:dyDescent="0.2">
      <c r="A74"/>
      <c r="B74"/>
      <c r="C74"/>
    </row>
    <row r="75" spans="1:3" x14ac:dyDescent="0.2">
      <c r="A75"/>
      <c r="B75"/>
      <c r="C75"/>
    </row>
    <row r="76" spans="1:3" ht="22.5" customHeight="1" x14ac:dyDescent="0.2">
      <c r="A76"/>
      <c r="B76"/>
      <c r="C76"/>
    </row>
    <row r="77" spans="1:3" x14ac:dyDescent="0.2">
      <c r="A77"/>
      <c r="B77"/>
      <c r="C77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8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B4" sqref="B4"/>
    </sheetView>
  </sheetViews>
  <sheetFormatPr defaultRowHeight="12.75" x14ac:dyDescent="0.2"/>
  <cols>
    <col min="1" max="1" width="36.140625" customWidth="1"/>
    <col min="2" max="2" width="9.140625" style="36" customWidth="1"/>
    <col min="3" max="3" width="7.140625" style="36" customWidth="1"/>
    <col min="4" max="4" width="12.7109375" style="36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33" t="s">
        <v>147</v>
      </c>
      <c r="C1" s="33"/>
      <c r="D1" s="33"/>
    </row>
    <row r="2" spans="1:6" ht="15" x14ac:dyDescent="0.25">
      <c r="B2" s="34" t="s">
        <v>148</v>
      </c>
      <c r="C2" s="34"/>
      <c r="D2" s="34"/>
    </row>
    <row r="3" spans="1:6" ht="15" x14ac:dyDescent="0.25">
      <c r="B3" s="34" t="s">
        <v>107</v>
      </c>
      <c r="C3" s="34"/>
      <c r="D3" s="34"/>
    </row>
    <row r="4" spans="1:6" ht="15" x14ac:dyDescent="0.25">
      <c r="B4" s="34" t="s">
        <v>457</v>
      </c>
      <c r="C4" s="34"/>
      <c r="D4" s="34"/>
    </row>
    <row r="5" spans="1:6" ht="67.5" customHeight="1" thickBot="1" x14ac:dyDescent="0.25">
      <c r="A5" s="403" t="s">
        <v>267</v>
      </c>
      <c r="B5" s="403"/>
      <c r="C5" s="403"/>
      <c r="D5" s="403"/>
      <c r="E5" s="403"/>
      <c r="F5" s="403"/>
    </row>
    <row r="6" spans="1:6" ht="15.75" customHeight="1" x14ac:dyDescent="0.2">
      <c r="A6" s="404" t="s">
        <v>3</v>
      </c>
      <c r="B6" s="406" t="s">
        <v>149</v>
      </c>
      <c r="C6" s="406" t="s">
        <v>149</v>
      </c>
      <c r="D6" s="408" t="s">
        <v>150</v>
      </c>
      <c r="E6" s="408" t="s">
        <v>177</v>
      </c>
      <c r="F6" s="408" t="s">
        <v>268</v>
      </c>
    </row>
    <row r="7" spans="1:6" s="79" customFormat="1" ht="16.5" customHeight="1" x14ac:dyDescent="0.2">
      <c r="A7" s="405"/>
      <c r="B7" s="407"/>
      <c r="C7" s="407"/>
      <c r="D7" s="409"/>
      <c r="E7" s="409"/>
      <c r="F7" s="409"/>
    </row>
    <row r="8" spans="1:6" ht="19.5" customHeight="1" x14ac:dyDescent="0.2">
      <c r="A8" s="405"/>
      <c r="B8" s="407"/>
      <c r="C8" s="407"/>
      <c r="D8" s="410"/>
      <c r="E8" s="410"/>
      <c r="F8" s="410"/>
    </row>
    <row r="9" spans="1:6" ht="15.75" customHeight="1" x14ac:dyDescent="0.2">
      <c r="A9" s="37" t="s">
        <v>151</v>
      </c>
      <c r="B9" s="38" t="s">
        <v>5</v>
      </c>
      <c r="C9" s="38"/>
      <c r="D9" s="44" t="e">
        <f>SUM(D10:D14)</f>
        <v>#REF!</v>
      </c>
      <c r="E9" s="44">
        <f>E10+E11+E13+E14</f>
        <v>16813.32</v>
      </c>
      <c r="F9" s="44">
        <f>F10+F11+F13+F14</f>
        <v>17044.32</v>
      </c>
    </row>
    <row r="10" spans="1:6" ht="32.25" customHeight="1" x14ac:dyDescent="0.2">
      <c r="A10" s="194" t="s">
        <v>152</v>
      </c>
      <c r="B10" s="193"/>
      <c r="C10" s="193" t="s">
        <v>7</v>
      </c>
      <c r="D10" s="190" t="e">
        <f>#REF!</f>
        <v>#REF!</v>
      </c>
      <c r="E10" s="190">
        <v>200</v>
      </c>
      <c r="F10" s="190">
        <v>300</v>
      </c>
    </row>
    <row r="11" spans="1:6" ht="32.25" customHeight="1" x14ac:dyDescent="0.2">
      <c r="A11" s="194" t="s">
        <v>153</v>
      </c>
      <c r="B11" s="193"/>
      <c r="C11" s="193" t="s">
        <v>10</v>
      </c>
      <c r="D11" s="190" t="e">
        <f>#REF!</f>
        <v>#REF!</v>
      </c>
      <c r="E11" s="190">
        <v>15213.32</v>
      </c>
      <c r="F11" s="190">
        <v>15344.32</v>
      </c>
    </row>
    <row r="12" spans="1:6" ht="20.25" customHeight="1" x14ac:dyDescent="0.2">
      <c r="A12" s="194" t="s">
        <v>48</v>
      </c>
      <c r="B12" s="193"/>
      <c r="C12" s="193" t="s">
        <v>49</v>
      </c>
      <c r="D12" s="190" t="e">
        <f>#REF!</f>
        <v>#REF!</v>
      </c>
      <c r="E12" s="190">
        <v>0</v>
      </c>
      <c r="F12" s="190">
        <v>0</v>
      </c>
    </row>
    <row r="13" spans="1:6" ht="30" customHeight="1" x14ac:dyDescent="0.2">
      <c r="A13" s="194" t="s">
        <v>154</v>
      </c>
      <c r="B13" s="193"/>
      <c r="C13" s="193" t="s">
        <v>15</v>
      </c>
      <c r="D13" s="190" t="e">
        <f>#REF!</f>
        <v>#REF!</v>
      </c>
      <c r="E13" s="190">
        <v>1000</v>
      </c>
      <c r="F13" s="190">
        <v>1000</v>
      </c>
    </row>
    <row r="14" spans="1:6" ht="16.5" customHeight="1" x14ac:dyDescent="0.25">
      <c r="A14" s="39" t="s">
        <v>18</v>
      </c>
      <c r="B14" s="40"/>
      <c r="C14" s="40" t="s">
        <v>17</v>
      </c>
      <c r="D14" s="41" t="e">
        <f>#REF!</f>
        <v>#REF!</v>
      </c>
      <c r="E14" s="41">
        <v>400</v>
      </c>
      <c r="F14" s="41">
        <v>400</v>
      </c>
    </row>
    <row r="15" spans="1:6" ht="18.75" customHeight="1" x14ac:dyDescent="0.25">
      <c r="A15" s="37" t="s">
        <v>155</v>
      </c>
      <c r="B15" s="38" t="s">
        <v>116</v>
      </c>
      <c r="C15" s="43"/>
      <c r="D15" s="44" t="e">
        <f>+D16</f>
        <v>#REF!</v>
      </c>
      <c r="E15" s="44" t="e">
        <f>+E16</f>
        <v>#REF!</v>
      </c>
      <c r="F15" s="44" t="e">
        <f>+F16</f>
        <v>#REF!</v>
      </c>
    </row>
    <row r="16" spans="1:6" ht="50.25" customHeight="1" x14ac:dyDescent="0.25">
      <c r="A16" s="39" t="s">
        <v>156</v>
      </c>
      <c r="B16" s="40"/>
      <c r="C16" s="40" t="s">
        <v>38</v>
      </c>
      <c r="D16" s="41" t="e">
        <f>#REF!</f>
        <v>#REF!</v>
      </c>
      <c r="E16" s="41" t="e">
        <f>#REF!</f>
        <v>#REF!</v>
      </c>
      <c r="F16" s="41" t="e">
        <f>#REF!</f>
        <v>#REF!</v>
      </c>
    </row>
    <row r="17" spans="1:6" ht="27" customHeight="1" x14ac:dyDescent="0.2">
      <c r="A17" s="37" t="s">
        <v>157</v>
      </c>
      <c r="B17" s="38" t="s">
        <v>30</v>
      </c>
      <c r="C17" s="38"/>
      <c r="D17" s="44" t="e">
        <f>D18</f>
        <v>#REF!</v>
      </c>
      <c r="E17" s="44">
        <f t="shared" ref="E17:F17" si="0">E18</f>
        <v>210</v>
      </c>
      <c r="F17" s="44">
        <f t="shared" si="0"/>
        <v>210</v>
      </c>
    </row>
    <row r="18" spans="1:6" ht="24.75" customHeight="1" x14ac:dyDescent="0.25">
      <c r="A18" s="45" t="s">
        <v>119</v>
      </c>
      <c r="B18" s="46"/>
      <c r="C18" s="40" t="s">
        <v>45</v>
      </c>
      <c r="D18" s="41" t="e">
        <f>#REF!</f>
        <v>#REF!</v>
      </c>
      <c r="E18" s="41">
        <v>210</v>
      </c>
      <c r="F18" s="41">
        <v>210</v>
      </c>
    </row>
    <row r="19" spans="1:6" ht="15.75" customHeight="1" x14ac:dyDescent="0.25">
      <c r="A19" s="37" t="s">
        <v>158</v>
      </c>
      <c r="B19" s="38" t="s">
        <v>121</v>
      </c>
      <c r="C19" s="43"/>
      <c r="D19" s="44" t="e">
        <f>SUM(D20:D21)</f>
        <v>#REF!</v>
      </c>
      <c r="E19" s="44" t="e">
        <f>SUM(E20:E21)</f>
        <v>#REF!</v>
      </c>
      <c r="F19" s="44" t="e">
        <f>SUM(F20:F21)</f>
        <v>#REF!</v>
      </c>
    </row>
    <row r="20" spans="1:6" ht="17.25" customHeight="1" x14ac:dyDescent="0.25">
      <c r="A20" s="39" t="s">
        <v>159</v>
      </c>
      <c r="B20" s="40"/>
      <c r="C20" s="40" t="s">
        <v>31</v>
      </c>
      <c r="D20" s="48" t="e">
        <f>#REF!</f>
        <v>#REF!</v>
      </c>
      <c r="E20" s="48" t="e">
        <f>#REF!</f>
        <v>#REF!</v>
      </c>
      <c r="F20" s="48" t="e">
        <f>#REF!</f>
        <v>#REF!</v>
      </c>
    </row>
    <row r="21" spans="1:6" ht="15" customHeight="1" x14ac:dyDescent="0.25">
      <c r="A21" s="39" t="s">
        <v>123</v>
      </c>
      <c r="B21" s="40"/>
      <c r="C21" s="40" t="s">
        <v>19</v>
      </c>
      <c r="D21" s="48" t="e">
        <f>#REF!</f>
        <v>#REF!</v>
      </c>
      <c r="E21" s="48">
        <v>305</v>
      </c>
      <c r="F21" s="48">
        <v>305</v>
      </c>
    </row>
    <row r="22" spans="1:6" s="25" customFormat="1" ht="13.5" customHeight="1" x14ac:dyDescent="0.2">
      <c r="A22" s="49" t="s">
        <v>160</v>
      </c>
      <c r="B22" s="47" t="s">
        <v>32</v>
      </c>
      <c r="C22" s="47"/>
      <c r="D22" s="44" t="e">
        <f>SUM(D23:D25)</f>
        <v>#REF!</v>
      </c>
      <c r="E22" s="44" t="e">
        <f>SUM(E23:E25)</f>
        <v>#REF!</v>
      </c>
      <c r="F22" s="44" t="e">
        <f>SUM(F23:F25)</f>
        <v>#REF!</v>
      </c>
    </row>
    <row r="23" spans="1:6" ht="15" x14ac:dyDescent="0.25">
      <c r="A23" s="39" t="s">
        <v>125</v>
      </c>
      <c r="B23" s="40"/>
      <c r="C23" s="40" t="s">
        <v>20</v>
      </c>
      <c r="D23" s="48" t="e">
        <f>#REF!</f>
        <v>#REF!</v>
      </c>
      <c r="E23" s="48" t="e">
        <f>#REF!</f>
        <v>#REF!</v>
      </c>
      <c r="F23" s="48" t="e">
        <f>#REF!</f>
        <v>#REF!</v>
      </c>
    </row>
    <row r="24" spans="1:6" ht="15" x14ac:dyDescent="0.25">
      <c r="A24" s="39" t="s">
        <v>126</v>
      </c>
      <c r="B24" s="40"/>
      <c r="C24" s="40" t="s">
        <v>39</v>
      </c>
      <c r="D24" s="48" t="e">
        <f>#REF!</f>
        <v>#REF!</v>
      </c>
      <c r="E24" s="48" t="e">
        <f>#REF!</f>
        <v>#REF!</v>
      </c>
      <c r="F24" s="48" t="e">
        <f>#REF!</f>
        <v>#REF!</v>
      </c>
    </row>
    <row r="25" spans="1:6" ht="15" x14ac:dyDescent="0.25">
      <c r="A25" s="39" t="s">
        <v>127</v>
      </c>
      <c r="B25" s="40"/>
      <c r="C25" s="40" t="s">
        <v>21</v>
      </c>
      <c r="D25" s="48" t="e">
        <f>#REF!</f>
        <v>#REF!</v>
      </c>
      <c r="E25" s="48" t="e">
        <f>#REF!</f>
        <v>#REF!</v>
      </c>
      <c r="F25" s="48" t="e">
        <f>#REF!</f>
        <v>#REF!</v>
      </c>
    </row>
    <row r="26" spans="1:6" s="25" customFormat="1" ht="14.45" customHeight="1" x14ac:dyDescent="0.2">
      <c r="A26" s="49" t="s">
        <v>161</v>
      </c>
      <c r="B26" s="47" t="s">
        <v>40</v>
      </c>
      <c r="C26" s="47"/>
      <c r="D26" s="44" t="e">
        <f>+D27</f>
        <v>#REF!</v>
      </c>
      <c r="E26" s="44">
        <f>+E27</f>
        <v>300</v>
      </c>
      <c r="F26" s="44">
        <f>+F27</f>
        <v>300</v>
      </c>
    </row>
    <row r="27" spans="1:6" s="25" customFormat="1" ht="29.25" customHeight="1" x14ac:dyDescent="0.25">
      <c r="A27" s="188" t="s">
        <v>129</v>
      </c>
      <c r="B27" s="42"/>
      <c r="C27" s="189" t="s">
        <v>22</v>
      </c>
      <c r="D27" s="190" t="e">
        <f>#REF!</f>
        <v>#REF!</v>
      </c>
      <c r="E27" s="190">
        <v>300</v>
      </c>
      <c r="F27" s="190">
        <v>300</v>
      </c>
    </row>
    <row r="28" spans="1:6" ht="27.75" customHeight="1" x14ac:dyDescent="0.2">
      <c r="A28" s="37" t="s">
        <v>162</v>
      </c>
      <c r="B28" s="38" t="s">
        <v>23</v>
      </c>
      <c r="C28" s="38"/>
      <c r="D28" s="44" t="e">
        <f>D29</f>
        <v>#REF!</v>
      </c>
      <c r="E28" s="44" t="e">
        <f t="shared" ref="E28:F28" si="1">E29</f>
        <v>#REF!</v>
      </c>
      <c r="F28" s="44" t="e">
        <f t="shared" si="1"/>
        <v>#REF!</v>
      </c>
    </row>
    <row r="29" spans="1:6" ht="15" x14ac:dyDescent="0.25">
      <c r="A29" s="50" t="s">
        <v>163</v>
      </c>
      <c r="B29" s="51"/>
      <c r="C29" s="40" t="s">
        <v>24</v>
      </c>
      <c r="D29" s="41" t="e">
        <f>#REF!</f>
        <v>#REF!</v>
      </c>
      <c r="E29" s="41" t="e">
        <f>#REF!</f>
        <v>#REF!</v>
      </c>
      <c r="F29" s="41" t="e">
        <f>#REF!</f>
        <v>#REF!</v>
      </c>
    </row>
    <row r="30" spans="1:6" ht="15" x14ac:dyDescent="0.25">
      <c r="A30" s="37" t="s">
        <v>164</v>
      </c>
      <c r="B30" s="38" t="s">
        <v>29</v>
      </c>
      <c r="C30" s="43"/>
      <c r="D30" s="44" t="e">
        <f>SUM(D31:D31)</f>
        <v>#REF!</v>
      </c>
      <c r="E30" s="44" t="e">
        <f>SUM(E31:E31)</f>
        <v>#REF!</v>
      </c>
      <c r="F30" s="44" t="e">
        <f>SUM(F31:F31)</f>
        <v>#REF!</v>
      </c>
    </row>
    <row r="31" spans="1:6" s="35" customFormat="1" ht="35.25" customHeight="1" x14ac:dyDescent="0.2">
      <c r="A31" s="191" t="s">
        <v>165</v>
      </c>
      <c r="B31" s="192"/>
      <c r="C31" s="193" t="s">
        <v>26</v>
      </c>
      <c r="D31" s="190" t="e">
        <f>#REF!</f>
        <v>#REF!</v>
      </c>
      <c r="E31" s="190" t="e">
        <f>#REF!</f>
        <v>#REF!</v>
      </c>
      <c r="F31" s="190" t="e">
        <f>#REF!</f>
        <v>#REF!</v>
      </c>
    </row>
    <row r="32" spans="1:6" ht="27.75" customHeight="1" x14ac:dyDescent="0.2">
      <c r="A32" s="37" t="s">
        <v>166</v>
      </c>
      <c r="B32" s="38" t="s">
        <v>134</v>
      </c>
      <c r="C32" s="38"/>
      <c r="D32" s="44" t="e">
        <f>+D33</f>
        <v>#REF!</v>
      </c>
      <c r="E32" s="44" t="e">
        <f>E33</f>
        <v>#REF!</v>
      </c>
      <c r="F32" s="44" t="e">
        <f>F33</f>
        <v>#REF!</v>
      </c>
    </row>
    <row r="33" spans="1:6" ht="15.75" customHeight="1" x14ac:dyDescent="0.25">
      <c r="A33" s="39" t="s">
        <v>167</v>
      </c>
      <c r="B33" s="40"/>
      <c r="C33" s="40" t="s">
        <v>47</v>
      </c>
      <c r="D33" s="41" t="e">
        <f>#REF!</f>
        <v>#REF!</v>
      </c>
      <c r="E33" s="41" t="e">
        <f>#REF!</f>
        <v>#REF!</v>
      </c>
      <c r="F33" s="41" t="e">
        <f>#REF!</f>
        <v>#REF!</v>
      </c>
    </row>
    <row r="34" spans="1:6" ht="16.5" hidden="1" customHeight="1" x14ac:dyDescent="0.25">
      <c r="A34" s="39" t="s">
        <v>168</v>
      </c>
      <c r="B34" s="40" t="s">
        <v>169</v>
      </c>
      <c r="C34" s="40" t="s">
        <v>169</v>
      </c>
      <c r="D34" s="41" t="e">
        <f>#REF!+#REF!+#REF!</f>
        <v>#REF!</v>
      </c>
      <c r="E34" s="41" t="e">
        <f>D34+#REF!+#REF!</f>
        <v>#REF!</v>
      </c>
      <c r="F34" s="41" t="e">
        <f>#REF!+#REF!+#REF!</f>
        <v>#REF!</v>
      </c>
    </row>
    <row r="35" spans="1:6" ht="24" hidden="1" customHeight="1" thickBot="1" x14ac:dyDescent="0.3">
      <c r="A35" s="39" t="s">
        <v>170</v>
      </c>
      <c r="B35" s="40" t="s">
        <v>171</v>
      </c>
      <c r="C35" s="40" t="s">
        <v>171</v>
      </c>
      <c r="D35" s="41" t="e">
        <f>#REF!+#REF!+#REF!</f>
        <v>#REF!</v>
      </c>
      <c r="E35" s="41" t="e">
        <f>D35+#REF!+#REF!</f>
        <v>#REF!</v>
      </c>
      <c r="F35" s="41" t="e">
        <f>#REF!+#REF!+#REF!</f>
        <v>#REF!</v>
      </c>
    </row>
    <row r="36" spans="1:6" ht="12.75" hidden="1" customHeight="1" thickBot="1" x14ac:dyDescent="0.3">
      <c r="A36" s="39" t="s">
        <v>172</v>
      </c>
      <c r="B36" s="40" t="s">
        <v>173</v>
      </c>
      <c r="C36" s="40" t="s">
        <v>173</v>
      </c>
      <c r="D36" s="41" t="e">
        <f>#REF!+#REF!+#REF!</f>
        <v>#REF!</v>
      </c>
      <c r="E36" s="41" t="e">
        <f>D36+#REF!+#REF!</f>
        <v>#REF!</v>
      </c>
      <c r="F36" s="41" t="e">
        <f>#REF!+#REF!+#REF!</f>
        <v>#REF!</v>
      </c>
    </row>
    <row r="37" spans="1:6" s="25" customFormat="1" ht="16.5" customHeight="1" thickBot="1" x14ac:dyDescent="0.25">
      <c r="A37" s="52" t="s">
        <v>174</v>
      </c>
      <c r="B37" s="53"/>
      <c r="C37" s="53"/>
      <c r="D37" s="54" t="e">
        <f>++D28+D26+D22+D17+D9+D32+D19+D30+D15</f>
        <v>#REF!</v>
      </c>
      <c r="E37" s="54" t="e">
        <f>++E28+E26+E22+E17+E9+E32+E19+E30+E15</f>
        <v>#REF!</v>
      </c>
      <c r="F37" s="54" t="e">
        <f>++F28+F26+F22+F17+F9+F32+F19+F30+F15</f>
        <v>#REF!</v>
      </c>
    </row>
    <row r="38" spans="1:6" ht="13.5" hidden="1" customHeight="1" thickBot="1" x14ac:dyDescent="0.25">
      <c r="A38" s="55" t="s">
        <v>175</v>
      </c>
      <c r="B38" s="56"/>
      <c r="C38" s="56"/>
      <c r="D38" s="56"/>
    </row>
    <row r="39" spans="1:6" s="59" customFormat="1" ht="12.75" hidden="1" customHeight="1" x14ac:dyDescent="0.2">
      <c r="A39" s="57" t="s">
        <v>176</v>
      </c>
      <c r="B39" s="58"/>
      <c r="C39" s="58"/>
      <c r="D39" s="58"/>
    </row>
    <row r="40" spans="1:6" ht="7.5" customHeight="1" x14ac:dyDescent="0.2"/>
    <row r="41" spans="1:6" ht="12.75" customHeight="1" x14ac:dyDescent="0.25">
      <c r="A41" s="60"/>
    </row>
    <row r="42" spans="1:6" ht="15" customHeight="1" x14ac:dyDescent="0.2">
      <c r="A42" s="61"/>
    </row>
    <row r="43" spans="1:6" ht="15" customHeight="1" x14ac:dyDescent="0.2">
      <c r="A43" s="61"/>
    </row>
    <row r="44" spans="1:6" ht="15" customHeight="1" x14ac:dyDescent="0.25">
      <c r="A44" s="62"/>
    </row>
    <row r="45" spans="1:6" ht="15" customHeight="1" x14ac:dyDescent="0.25">
      <c r="A45" s="63"/>
    </row>
    <row r="46" spans="1:6" ht="12.75" customHeight="1" x14ac:dyDescent="0.25">
      <c r="A46" s="64"/>
    </row>
    <row r="47" spans="1:6" ht="12.75" customHeight="1" x14ac:dyDescent="0.25">
      <c r="A47" s="64"/>
    </row>
    <row r="49" spans="1:1" ht="15" x14ac:dyDescent="0.25">
      <c r="A49" s="64"/>
    </row>
    <row r="50" spans="1:1" ht="15" x14ac:dyDescent="0.25">
      <c r="A50" s="63"/>
    </row>
    <row r="51" spans="1:1" ht="15" x14ac:dyDescent="0.25">
      <c r="A51" s="64"/>
    </row>
    <row r="52" spans="1:1" ht="15" x14ac:dyDescent="0.25">
      <c r="A52" s="64"/>
    </row>
    <row r="54" spans="1:1" ht="15" x14ac:dyDescent="0.25">
      <c r="A54" s="64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39"/>
  <sheetViews>
    <sheetView zoomScale="80" zoomScaleNormal="80" workbookViewId="0">
      <selection activeCell="G15" sqref="G15"/>
    </sheetView>
  </sheetViews>
  <sheetFormatPr defaultColWidth="8.85546875" defaultRowHeight="12.75" x14ac:dyDescent="0.2"/>
  <cols>
    <col min="1" max="1" width="8.28515625" style="1" customWidth="1"/>
    <col min="2" max="2" width="11.7109375" style="1" customWidth="1"/>
    <col min="3" max="3" width="15.85546875" style="1" customWidth="1"/>
    <col min="4" max="4" width="8.7109375" style="1" customWidth="1"/>
    <col min="5" max="5" width="40.140625" style="1" customWidth="1"/>
    <col min="6" max="6" width="13.5703125" style="1" customWidth="1"/>
    <col min="7" max="7" width="12.7109375" style="1" customWidth="1"/>
    <col min="8" max="8" width="11.5703125" style="1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4.25" x14ac:dyDescent="0.2">
      <c r="A1" s="2"/>
      <c r="B1" s="2"/>
      <c r="C1" s="2"/>
      <c r="D1" s="2"/>
      <c r="E1" s="2"/>
      <c r="F1" s="412" t="s">
        <v>136</v>
      </c>
      <c r="G1" s="413"/>
      <c r="H1" s="413"/>
    </row>
    <row r="2" spans="1:10" ht="14.25" x14ac:dyDescent="0.2">
      <c r="A2" s="2"/>
      <c r="B2" s="2"/>
      <c r="C2" s="2"/>
      <c r="D2" s="2"/>
      <c r="E2" s="2"/>
      <c r="F2" s="412" t="s">
        <v>115</v>
      </c>
      <c r="G2" s="413"/>
      <c r="H2" s="413"/>
    </row>
    <row r="3" spans="1:10" ht="14.25" x14ac:dyDescent="0.2">
      <c r="A3" s="2"/>
      <c r="B3" s="2"/>
      <c r="C3" s="2"/>
      <c r="D3" s="2"/>
      <c r="E3" s="2"/>
      <c r="F3" s="412" t="s">
        <v>107</v>
      </c>
      <c r="G3" s="413"/>
      <c r="H3" s="413"/>
    </row>
    <row r="4" spans="1:10" ht="14.25" x14ac:dyDescent="0.2">
      <c r="A4" s="2"/>
      <c r="B4" s="2"/>
      <c r="C4" s="2"/>
      <c r="D4" s="2"/>
      <c r="E4" s="2"/>
      <c r="F4" s="412" t="s">
        <v>457</v>
      </c>
      <c r="G4" s="413"/>
      <c r="H4" s="413"/>
    </row>
    <row r="5" spans="1:10" x14ac:dyDescent="0.2">
      <c r="F5" s="3"/>
      <c r="G5" s="3"/>
      <c r="H5" s="3"/>
    </row>
    <row r="6" spans="1:10" ht="18.75" x14ac:dyDescent="0.2">
      <c r="A6" s="414" t="s">
        <v>316</v>
      </c>
      <c r="B6" s="414"/>
      <c r="C6" s="414"/>
      <c r="D6" s="414"/>
      <c r="E6" s="414"/>
      <c r="F6" s="414"/>
      <c r="G6" s="414"/>
      <c r="H6" s="414"/>
    </row>
    <row r="7" spans="1:10" ht="18.75" x14ac:dyDescent="0.2">
      <c r="A7" s="331"/>
      <c r="B7" s="331"/>
      <c r="C7" s="331"/>
      <c r="D7" s="331"/>
      <c r="E7" s="331"/>
      <c r="F7" s="331"/>
      <c r="G7" s="331"/>
      <c r="H7" s="331"/>
    </row>
    <row r="8" spans="1:10" x14ac:dyDescent="0.2">
      <c r="A8" s="411" t="s">
        <v>181</v>
      </c>
      <c r="B8" s="411" t="s">
        <v>317</v>
      </c>
      <c r="C8" s="411" t="s">
        <v>2</v>
      </c>
      <c r="D8" s="411" t="s">
        <v>1</v>
      </c>
      <c r="E8" s="411" t="s">
        <v>318</v>
      </c>
      <c r="F8" s="411" t="s">
        <v>230</v>
      </c>
      <c r="G8" s="411" t="s">
        <v>229</v>
      </c>
      <c r="H8" s="411" t="s">
        <v>269</v>
      </c>
    </row>
    <row r="9" spans="1:10" x14ac:dyDescent="0.2">
      <c r="A9" s="411" t="s">
        <v>181</v>
      </c>
      <c r="B9" s="411" t="s">
        <v>317</v>
      </c>
      <c r="C9" s="411" t="s">
        <v>319</v>
      </c>
      <c r="D9" s="411" t="s">
        <v>320</v>
      </c>
      <c r="E9" s="411"/>
      <c r="F9" s="411"/>
      <c r="G9" s="411" t="s">
        <v>140</v>
      </c>
      <c r="H9" s="411" t="s">
        <v>140</v>
      </c>
    </row>
    <row r="10" spans="1:10" ht="31.5" x14ac:dyDescent="0.25">
      <c r="A10" s="332" t="s">
        <v>207</v>
      </c>
      <c r="B10" s="332" t="s">
        <v>203</v>
      </c>
      <c r="C10" s="332"/>
      <c r="D10" s="332"/>
      <c r="E10" s="333" t="s">
        <v>6</v>
      </c>
      <c r="F10" s="334">
        <f>F11+F18+F50+F58+F64</f>
        <v>16773.02</v>
      </c>
      <c r="G10" s="334">
        <f t="shared" ref="G10:H10" si="0">G11+G18+G50+G58+G64</f>
        <v>17285.11</v>
      </c>
      <c r="H10" s="334">
        <f t="shared" si="0"/>
        <v>17516.12</v>
      </c>
      <c r="J10" s="3"/>
    </row>
    <row r="11" spans="1:10" ht="78.75" x14ac:dyDescent="0.25">
      <c r="A11" s="335" t="s">
        <v>207</v>
      </c>
      <c r="B11" s="335" t="s">
        <v>215</v>
      </c>
      <c r="C11" s="335"/>
      <c r="D11" s="335"/>
      <c r="E11" s="336" t="s">
        <v>8</v>
      </c>
      <c r="F11" s="337">
        <f t="shared" ref="F11:F16" si="1">F12</f>
        <v>200</v>
      </c>
      <c r="G11" s="337">
        <v>200</v>
      </c>
      <c r="H11" s="337">
        <v>300</v>
      </c>
      <c r="J11" s="3"/>
    </row>
    <row r="12" spans="1:10" ht="31.5" x14ac:dyDescent="0.25">
      <c r="A12" s="335" t="s">
        <v>207</v>
      </c>
      <c r="B12" s="335" t="s">
        <v>215</v>
      </c>
      <c r="C12" s="335" t="s">
        <v>321</v>
      </c>
      <c r="D12" s="335"/>
      <c r="E12" s="336" t="s">
        <v>322</v>
      </c>
      <c r="F12" s="337">
        <f t="shared" si="1"/>
        <v>200</v>
      </c>
      <c r="G12" s="337">
        <v>200</v>
      </c>
      <c r="H12" s="337">
        <v>300</v>
      </c>
    </row>
    <row r="13" spans="1:10" ht="31.5" x14ac:dyDescent="0.25">
      <c r="A13" s="335" t="s">
        <v>207</v>
      </c>
      <c r="B13" s="335" t="s">
        <v>215</v>
      </c>
      <c r="C13" s="335" t="s">
        <v>323</v>
      </c>
      <c r="D13" s="335"/>
      <c r="E13" s="336" t="s">
        <v>324</v>
      </c>
      <c r="F13" s="337">
        <f t="shared" si="1"/>
        <v>200</v>
      </c>
      <c r="G13" s="337">
        <v>200</v>
      </c>
      <c r="H13" s="337">
        <v>300</v>
      </c>
    </row>
    <row r="14" spans="1:10" ht="31.5" x14ac:dyDescent="0.25">
      <c r="A14" s="335" t="s">
        <v>207</v>
      </c>
      <c r="B14" s="335" t="s">
        <v>215</v>
      </c>
      <c r="C14" s="335" t="s">
        <v>325</v>
      </c>
      <c r="D14" s="335"/>
      <c r="E14" s="336" t="s">
        <v>326</v>
      </c>
      <c r="F14" s="337">
        <f t="shared" si="1"/>
        <v>200</v>
      </c>
      <c r="G14" s="337">
        <f t="shared" ref="G14:H14" si="2">G15</f>
        <v>200</v>
      </c>
      <c r="H14" s="337">
        <f t="shared" si="2"/>
        <v>300</v>
      </c>
    </row>
    <row r="15" spans="1:10" ht="63" x14ac:dyDescent="0.25">
      <c r="A15" s="335" t="s">
        <v>207</v>
      </c>
      <c r="B15" s="335" t="s">
        <v>215</v>
      </c>
      <c r="C15" s="335" t="s">
        <v>327</v>
      </c>
      <c r="D15" s="335"/>
      <c r="E15" s="336" t="s">
        <v>328</v>
      </c>
      <c r="F15" s="337">
        <f t="shared" si="1"/>
        <v>200</v>
      </c>
      <c r="G15" s="337">
        <f t="shared" ref="G15:H15" si="3">G16</f>
        <v>200</v>
      </c>
      <c r="H15" s="337">
        <f t="shared" si="3"/>
        <v>300</v>
      </c>
    </row>
    <row r="16" spans="1:10" ht="47.25" x14ac:dyDescent="0.25">
      <c r="A16" s="335" t="s">
        <v>207</v>
      </c>
      <c r="B16" s="335" t="s">
        <v>215</v>
      </c>
      <c r="C16" s="335" t="s">
        <v>270</v>
      </c>
      <c r="D16" s="335"/>
      <c r="E16" s="336" t="s">
        <v>329</v>
      </c>
      <c r="F16" s="337">
        <f t="shared" si="1"/>
        <v>200</v>
      </c>
      <c r="G16" s="337">
        <f t="shared" ref="G16:H16" si="4">G17</f>
        <v>200</v>
      </c>
      <c r="H16" s="337">
        <f t="shared" si="4"/>
        <v>300</v>
      </c>
    </row>
    <row r="17" spans="1:8" ht="47.25" x14ac:dyDescent="0.25">
      <c r="A17" s="335" t="s">
        <v>207</v>
      </c>
      <c r="B17" s="335" t="s">
        <v>215</v>
      </c>
      <c r="C17" s="335" t="s">
        <v>270</v>
      </c>
      <c r="D17" s="335" t="s">
        <v>9</v>
      </c>
      <c r="E17" s="336" t="s">
        <v>330</v>
      </c>
      <c r="F17" s="337">
        <v>200</v>
      </c>
      <c r="G17" s="337">
        <v>200</v>
      </c>
      <c r="H17" s="337">
        <v>300</v>
      </c>
    </row>
    <row r="18" spans="1:8" ht="94.5" x14ac:dyDescent="0.25">
      <c r="A18" s="353" t="s">
        <v>207</v>
      </c>
      <c r="B18" s="353" t="s">
        <v>204</v>
      </c>
      <c r="C18" s="353"/>
      <c r="D18" s="353"/>
      <c r="E18" s="354" t="s">
        <v>11</v>
      </c>
      <c r="F18" s="355">
        <f>F19</f>
        <v>15893.32</v>
      </c>
      <c r="G18" s="355">
        <f t="shared" ref="G18:H18" si="5">G19</f>
        <v>15685.11</v>
      </c>
      <c r="H18" s="355">
        <f t="shared" si="5"/>
        <v>15816.119999999999</v>
      </c>
    </row>
    <row r="19" spans="1:8" ht="31.5" x14ac:dyDescent="0.25">
      <c r="A19" s="350" t="s">
        <v>207</v>
      </c>
      <c r="B19" s="350" t="s">
        <v>204</v>
      </c>
      <c r="C19" s="350" t="s">
        <v>321</v>
      </c>
      <c r="D19" s="350"/>
      <c r="E19" s="351" t="s">
        <v>322</v>
      </c>
      <c r="F19" s="352">
        <f>F20+F45</f>
        <v>15893.32</v>
      </c>
      <c r="G19" s="352">
        <f t="shared" ref="G19:H19" si="6">G20+G45</f>
        <v>15685.11</v>
      </c>
      <c r="H19" s="352">
        <f t="shared" si="6"/>
        <v>15816.119999999999</v>
      </c>
    </row>
    <row r="20" spans="1:8" ht="31.5" x14ac:dyDescent="0.25">
      <c r="A20" s="350" t="s">
        <v>207</v>
      </c>
      <c r="B20" s="350" t="s">
        <v>204</v>
      </c>
      <c r="C20" s="350" t="s">
        <v>323</v>
      </c>
      <c r="D20" s="350"/>
      <c r="E20" s="351" t="s">
        <v>324</v>
      </c>
      <c r="F20" s="352">
        <f>F21+F32</f>
        <v>15793.32</v>
      </c>
      <c r="G20" s="352">
        <f t="shared" ref="G20:H20" si="7">G21+G32</f>
        <v>15585.11</v>
      </c>
      <c r="H20" s="352">
        <f t="shared" si="7"/>
        <v>15716.119999999999</v>
      </c>
    </row>
    <row r="21" spans="1:8" ht="47.25" x14ac:dyDescent="0.25">
      <c r="A21" s="350" t="s">
        <v>207</v>
      </c>
      <c r="B21" s="350" t="s">
        <v>204</v>
      </c>
      <c r="C21" s="350" t="s">
        <v>331</v>
      </c>
      <c r="D21" s="350"/>
      <c r="E21" s="351" t="s">
        <v>332</v>
      </c>
      <c r="F21" s="352">
        <f>F22</f>
        <v>3157.32</v>
      </c>
      <c r="G21" s="352">
        <f t="shared" ref="G21:H21" si="8">G22</f>
        <v>2804.11</v>
      </c>
      <c r="H21" s="352">
        <f t="shared" si="8"/>
        <v>2804.12</v>
      </c>
    </row>
    <row r="22" spans="1:8" ht="31.5" x14ac:dyDescent="0.25">
      <c r="A22" s="350" t="s">
        <v>207</v>
      </c>
      <c r="B22" s="350" t="s">
        <v>204</v>
      </c>
      <c r="C22" s="350" t="s">
        <v>333</v>
      </c>
      <c r="D22" s="350"/>
      <c r="E22" s="351" t="s">
        <v>334</v>
      </c>
      <c r="F22" s="352">
        <f>F23+F28+F30</f>
        <v>3157.32</v>
      </c>
      <c r="G22" s="352">
        <f t="shared" ref="G22:H22" si="9">G23+G28+G30</f>
        <v>2804.11</v>
      </c>
      <c r="H22" s="352">
        <f t="shared" si="9"/>
        <v>2804.12</v>
      </c>
    </row>
    <row r="23" spans="1:8" ht="31.5" x14ac:dyDescent="0.25">
      <c r="A23" s="350" t="s">
        <v>207</v>
      </c>
      <c r="B23" s="350" t="s">
        <v>204</v>
      </c>
      <c r="C23" s="350" t="s">
        <v>271</v>
      </c>
      <c r="D23" s="350"/>
      <c r="E23" s="351" t="s">
        <v>324</v>
      </c>
      <c r="F23" s="352">
        <f>SUM(F24:F27)</f>
        <v>3083.8</v>
      </c>
      <c r="G23" s="352">
        <f t="shared" ref="G23:H23" si="10">SUM(G24:G27)</f>
        <v>2750.59</v>
      </c>
      <c r="H23" s="352">
        <f t="shared" si="10"/>
        <v>2750.6</v>
      </c>
    </row>
    <row r="24" spans="1:8" ht="47.25" x14ac:dyDescent="0.25">
      <c r="A24" s="350" t="s">
        <v>207</v>
      </c>
      <c r="B24" s="350" t="s">
        <v>204</v>
      </c>
      <c r="C24" s="350" t="s">
        <v>271</v>
      </c>
      <c r="D24" s="350" t="s">
        <v>35</v>
      </c>
      <c r="E24" s="351" t="s">
        <v>212</v>
      </c>
      <c r="F24" s="352">
        <v>788.92</v>
      </c>
      <c r="G24" s="352">
        <v>600</v>
      </c>
      <c r="H24" s="352">
        <v>600</v>
      </c>
    </row>
    <row r="25" spans="1:8" ht="15.75" x14ac:dyDescent="0.25">
      <c r="A25" s="350" t="s">
        <v>207</v>
      </c>
      <c r="B25" s="350" t="s">
        <v>204</v>
      </c>
      <c r="C25" s="350" t="s">
        <v>271</v>
      </c>
      <c r="D25" s="350" t="s">
        <v>13</v>
      </c>
      <c r="E25" s="351" t="s">
        <v>202</v>
      </c>
      <c r="F25" s="352">
        <v>1664.88</v>
      </c>
      <c r="G25" s="352">
        <v>1650</v>
      </c>
      <c r="H25" s="352">
        <v>1650</v>
      </c>
    </row>
    <row r="26" spans="1:8" ht="15.75" x14ac:dyDescent="0.25">
      <c r="A26" s="350" t="s">
        <v>207</v>
      </c>
      <c r="B26" s="350" t="s">
        <v>204</v>
      </c>
      <c r="C26" s="350" t="s">
        <v>271</v>
      </c>
      <c r="D26" s="350" t="s">
        <v>184</v>
      </c>
      <c r="E26" s="351" t="s">
        <v>210</v>
      </c>
      <c r="F26" s="352">
        <v>580</v>
      </c>
      <c r="G26" s="352">
        <v>450.59</v>
      </c>
      <c r="H26" s="352">
        <v>450.6</v>
      </c>
    </row>
    <row r="27" spans="1:8" ht="15.75" x14ac:dyDescent="0.25">
      <c r="A27" s="350" t="s">
        <v>207</v>
      </c>
      <c r="B27" s="350" t="s">
        <v>204</v>
      </c>
      <c r="C27" s="350" t="s">
        <v>271</v>
      </c>
      <c r="D27" s="350" t="s">
        <v>44</v>
      </c>
      <c r="E27" s="351" t="s">
        <v>43</v>
      </c>
      <c r="F27" s="352">
        <v>50</v>
      </c>
      <c r="G27" s="352">
        <v>50</v>
      </c>
      <c r="H27" s="352">
        <v>50</v>
      </c>
    </row>
    <row r="28" spans="1:8" ht="31.5" x14ac:dyDescent="0.25">
      <c r="A28" s="350" t="s">
        <v>207</v>
      </c>
      <c r="B28" s="350" t="s">
        <v>204</v>
      </c>
      <c r="C28" s="350" t="s">
        <v>272</v>
      </c>
      <c r="D28" s="350"/>
      <c r="E28" s="351" t="s">
        <v>335</v>
      </c>
      <c r="F28" s="352">
        <v>70</v>
      </c>
      <c r="G28" s="352">
        <v>50</v>
      </c>
      <c r="H28" s="352">
        <v>50</v>
      </c>
    </row>
    <row r="29" spans="1:8" ht="15.75" x14ac:dyDescent="0.25">
      <c r="A29" s="350" t="s">
        <v>207</v>
      </c>
      <c r="B29" s="350" t="s">
        <v>204</v>
      </c>
      <c r="C29" s="350" t="s">
        <v>272</v>
      </c>
      <c r="D29" s="350" t="s">
        <v>13</v>
      </c>
      <c r="E29" s="351" t="s">
        <v>202</v>
      </c>
      <c r="F29" s="352">
        <v>70</v>
      </c>
      <c r="G29" s="352">
        <v>50</v>
      </c>
      <c r="H29" s="352">
        <v>50</v>
      </c>
    </row>
    <row r="30" spans="1:8" ht="31.5" x14ac:dyDescent="0.25">
      <c r="A30" s="350" t="s">
        <v>207</v>
      </c>
      <c r="B30" s="350" t="s">
        <v>204</v>
      </c>
      <c r="C30" s="350" t="s">
        <v>273</v>
      </c>
      <c r="D30" s="350"/>
      <c r="E30" s="351" t="s">
        <v>336</v>
      </c>
      <c r="F30" s="352">
        <v>3.52</v>
      </c>
      <c r="G30" s="352">
        <v>3.52</v>
      </c>
      <c r="H30" s="352">
        <v>3.52</v>
      </c>
    </row>
    <row r="31" spans="1:8" ht="15.75" x14ac:dyDescent="0.25">
      <c r="A31" s="350" t="s">
        <v>207</v>
      </c>
      <c r="B31" s="350" t="s">
        <v>204</v>
      </c>
      <c r="C31" s="350" t="s">
        <v>273</v>
      </c>
      <c r="D31" s="350" t="s">
        <v>13</v>
      </c>
      <c r="E31" s="351" t="s">
        <v>202</v>
      </c>
      <c r="F31" s="352">
        <v>3.52</v>
      </c>
      <c r="G31" s="352">
        <v>3.52</v>
      </c>
      <c r="H31" s="352">
        <v>3.52</v>
      </c>
    </row>
    <row r="32" spans="1:8" ht="31.5" x14ac:dyDescent="0.25">
      <c r="A32" s="353" t="s">
        <v>207</v>
      </c>
      <c r="B32" s="353" t="s">
        <v>204</v>
      </c>
      <c r="C32" s="353" t="s">
        <v>325</v>
      </c>
      <c r="D32" s="353"/>
      <c r="E32" s="354" t="s">
        <v>326</v>
      </c>
      <c r="F32" s="355">
        <f>F33+F40</f>
        <v>12636</v>
      </c>
      <c r="G32" s="355">
        <f t="shared" ref="G32:H32" si="11">G33+G40</f>
        <v>12781</v>
      </c>
      <c r="H32" s="355">
        <f t="shared" si="11"/>
        <v>12912</v>
      </c>
    </row>
    <row r="33" spans="1:8" ht="31.5" x14ac:dyDescent="0.25">
      <c r="A33" s="353" t="s">
        <v>207</v>
      </c>
      <c r="B33" s="353" t="s">
        <v>204</v>
      </c>
      <c r="C33" s="353" t="s">
        <v>337</v>
      </c>
      <c r="D33" s="353"/>
      <c r="E33" s="354" t="s">
        <v>338</v>
      </c>
      <c r="F33" s="355">
        <f>F34+F37</f>
        <v>11203</v>
      </c>
      <c r="G33" s="355">
        <f t="shared" ref="G33:H33" si="12">G34+G37</f>
        <v>11333</v>
      </c>
      <c r="H33" s="355">
        <f t="shared" si="12"/>
        <v>11464</v>
      </c>
    </row>
    <row r="34" spans="1:8" ht="31.5" x14ac:dyDescent="0.25">
      <c r="A34" s="353" t="s">
        <v>207</v>
      </c>
      <c r="B34" s="353" t="s">
        <v>204</v>
      </c>
      <c r="C34" s="353" t="s">
        <v>274</v>
      </c>
      <c r="D34" s="353"/>
      <c r="E34" s="354" t="s">
        <v>338</v>
      </c>
      <c r="F34" s="355">
        <f>F35+F36</f>
        <v>9380</v>
      </c>
      <c r="G34" s="355">
        <f t="shared" ref="G34:H34" si="13">G35+G36</f>
        <v>9380</v>
      </c>
      <c r="H34" s="355">
        <f t="shared" si="13"/>
        <v>9380</v>
      </c>
    </row>
    <row r="35" spans="1:8" ht="31.5" x14ac:dyDescent="0.25">
      <c r="A35" s="350" t="s">
        <v>207</v>
      </c>
      <c r="B35" s="350" t="s">
        <v>204</v>
      </c>
      <c r="C35" s="350" t="s">
        <v>274</v>
      </c>
      <c r="D35" s="350" t="s">
        <v>12</v>
      </c>
      <c r="E35" s="351" t="s">
        <v>224</v>
      </c>
      <c r="F35" s="352">
        <v>7200</v>
      </c>
      <c r="G35" s="352">
        <v>7200</v>
      </c>
      <c r="H35" s="352">
        <v>7200</v>
      </c>
    </row>
    <row r="36" spans="1:8" ht="94.5" x14ac:dyDescent="0.25">
      <c r="A36" s="350" t="s">
        <v>207</v>
      </c>
      <c r="B36" s="350" t="s">
        <v>204</v>
      </c>
      <c r="C36" s="350" t="s">
        <v>274</v>
      </c>
      <c r="D36" s="350" t="s">
        <v>34</v>
      </c>
      <c r="E36" s="351" t="s">
        <v>223</v>
      </c>
      <c r="F36" s="352">
        <v>2180</v>
      </c>
      <c r="G36" s="352">
        <v>2180</v>
      </c>
      <c r="H36" s="352">
        <v>2180</v>
      </c>
    </row>
    <row r="37" spans="1:8" ht="31.5" x14ac:dyDescent="0.25">
      <c r="A37" s="353" t="s">
        <v>207</v>
      </c>
      <c r="B37" s="353" t="s">
        <v>204</v>
      </c>
      <c r="C37" s="353" t="s">
        <v>275</v>
      </c>
      <c r="D37" s="353"/>
      <c r="E37" s="354" t="s">
        <v>339</v>
      </c>
      <c r="F37" s="355">
        <f>F38+F39</f>
        <v>1823</v>
      </c>
      <c r="G37" s="355">
        <f t="shared" ref="G37:H37" si="14">G38+G39</f>
        <v>1953</v>
      </c>
      <c r="H37" s="355">
        <f t="shared" si="14"/>
        <v>2084</v>
      </c>
    </row>
    <row r="38" spans="1:8" ht="31.5" x14ac:dyDescent="0.25">
      <c r="A38" s="350" t="s">
        <v>207</v>
      </c>
      <c r="B38" s="350" t="s">
        <v>204</v>
      </c>
      <c r="C38" s="350" t="s">
        <v>275</v>
      </c>
      <c r="D38" s="350" t="s">
        <v>12</v>
      </c>
      <c r="E38" s="351" t="s">
        <v>224</v>
      </c>
      <c r="F38" s="352">
        <v>1400</v>
      </c>
      <c r="G38" s="352">
        <v>1500</v>
      </c>
      <c r="H38" s="352">
        <v>1600</v>
      </c>
    </row>
    <row r="39" spans="1:8" ht="94.5" x14ac:dyDescent="0.25">
      <c r="A39" s="350" t="s">
        <v>207</v>
      </c>
      <c r="B39" s="350" t="s">
        <v>204</v>
      </c>
      <c r="C39" s="350" t="s">
        <v>275</v>
      </c>
      <c r="D39" s="350" t="s">
        <v>34</v>
      </c>
      <c r="E39" s="351" t="s">
        <v>223</v>
      </c>
      <c r="F39" s="352">
        <v>423</v>
      </c>
      <c r="G39" s="352">
        <v>453</v>
      </c>
      <c r="H39" s="352">
        <v>484</v>
      </c>
    </row>
    <row r="40" spans="1:8" ht="63" x14ac:dyDescent="0.25">
      <c r="A40" s="353" t="s">
        <v>207</v>
      </c>
      <c r="B40" s="353" t="s">
        <v>204</v>
      </c>
      <c r="C40" s="353" t="s">
        <v>327</v>
      </c>
      <c r="D40" s="353"/>
      <c r="E40" s="354" t="s">
        <v>328</v>
      </c>
      <c r="F40" s="355">
        <f>F41</f>
        <v>1433</v>
      </c>
      <c r="G40" s="355">
        <f t="shared" ref="G40:H40" si="15">G41</f>
        <v>1448</v>
      </c>
      <c r="H40" s="355">
        <f t="shared" si="15"/>
        <v>1448</v>
      </c>
    </row>
    <row r="41" spans="1:8" ht="63" x14ac:dyDescent="0.25">
      <c r="A41" s="353" t="s">
        <v>207</v>
      </c>
      <c r="B41" s="353" t="s">
        <v>204</v>
      </c>
      <c r="C41" s="353" t="s">
        <v>276</v>
      </c>
      <c r="D41" s="353"/>
      <c r="E41" s="354" t="s">
        <v>328</v>
      </c>
      <c r="F41" s="355">
        <f>F42+F43+F44</f>
        <v>1433</v>
      </c>
      <c r="G41" s="355">
        <f t="shared" ref="G41:H41" si="16">G42+G43+G44</f>
        <v>1448</v>
      </c>
      <c r="H41" s="355">
        <f t="shared" si="16"/>
        <v>1448</v>
      </c>
    </row>
    <row r="42" spans="1:8" ht="31.5" x14ac:dyDescent="0.25">
      <c r="A42" s="350" t="s">
        <v>207</v>
      </c>
      <c r="B42" s="350" t="s">
        <v>204</v>
      </c>
      <c r="C42" s="350" t="s">
        <v>276</v>
      </c>
      <c r="D42" s="350" t="s">
        <v>12</v>
      </c>
      <c r="E42" s="351" t="s">
        <v>224</v>
      </c>
      <c r="F42" s="352">
        <v>1100</v>
      </c>
      <c r="G42" s="352">
        <v>1100</v>
      </c>
      <c r="H42" s="352">
        <v>1100</v>
      </c>
    </row>
    <row r="43" spans="1:8" ht="63" x14ac:dyDescent="0.25">
      <c r="A43" s="350" t="s">
        <v>207</v>
      </c>
      <c r="B43" s="350" t="s">
        <v>204</v>
      </c>
      <c r="C43" s="350" t="s">
        <v>276</v>
      </c>
      <c r="D43" s="350" t="s">
        <v>42</v>
      </c>
      <c r="E43" s="351" t="s">
        <v>41</v>
      </c>
      <c r="F43" s="352">
        <v>0</v>
      </c>
      <c r="G43" s="352">
        <v>15</v>
      </c>
      <c r="H43" s="352">
        <v>15</v>
      </c>
    </row>
    <row r="44" spans="1:8" ht="94.5" x14ac:dyDescent="0.25">
      <c r="A44" s="350" t="s">
        <v>207</v>
      </c>
      <c r="B44" s="350" t="s">
        <v>204</v>
      </c>
      <c r="C44" s="350" t="s">
        <v>276</v>
      </c>
      <c r="D44" s="350" t="s">
        <v>34</v>
      </c>
      <c r="E44" s="351" t="s">
        <v>223</v>
      </c>
      <c r="F44" s="352">
        <v>333</v>
      </c>
      <c r="G44" s="352">
        <v>333</v>
      </c>
      <c r="H44" s="352">
        <v>333</v>
      </c>
    </row>
    <row r="45" spans="1:8" ht="15.75" x14ac:dyDescent="0.25">
      <c r="A45" s="350" t="s">
        <v>207</v>
      </c>
      <c r="B45" s="350" t="s">
        <v>204</v>
      </c>
      <c r="C45" s="350" t="s">
        <v>340</v>
      </c>
      <c r="D45" s="350"/>
      <c r="E45" s="351" t="s">
        <v>341</v>
      </c>
      <c r="F45" s="352">
        <f>F46</f>
        <v>100</v>
      </c>
      <c r="G45" s="352">
        <f t="shared" ref="G45:H45" si="17">G46</f>
        <v>100</v>
      </c>
      <c r="H45" s="352">
        <f t="shared" si="17"/>
        <v>100</v>
      </c>
    </row>
    <row r="46" spans="1:8" ht="15.75" x14ac:dyDescent="0.25">
      <c r="A46" s="350" t="s">
        <v>207</v>
      </c>
      <c r="B46" s="350" t="s">
        <v>204</v>
      </c>
      <c r="C46" s="350" t="s">
        <v>342</v>
      </c>
      <c r="D46" s="350"/>
      <c r="E46" s="351" t="s">
        <v>14</v>
      </c>
      <c r="F46" s="352">
        <f>F47</f>
        <v>100</v>
      </c>
      <c r="G46" s="352">
        <f t="shared" ref="G46:H46" si="18">G47</f>
        <v>100</v>
      </c>
      <c r="H46" s="352">
        <f t="shared" si="18"/>
        <v>100</v>
      </c>
    </row>
    <row r="47" spans="1:8" ht="31.5" x14ac:dyDescent="0.25">
      <c r="A47" s="350" t="s">
        <v>207</v>
      </c>
      <c r="B47" s="350" t="s">
        <v>204</v>
      </c>
      <c r="C47" s="350" t="s">
        <v>343</v>
      </c>
      <c r="D47" s="350"/>
      <c r="E47" s="351" t="s">
        <v>344</v>
      </c>
      <c r="F47" s="352">
        <f>F48</f>
        <v>100</v>
      </c>
      <c r="G47" s="352">
        <f t="shared" ref="G47:H47" si="19">G48</f>
        <v>100</v>
      </c>
      <c r="H47" s="352">
        <f t="shared" si="19"/>
        <v>100</v>
      </c>
    </row>
    <row r="48" spans="1:8" ht="31.5" x14ac:dyDescent="0.25">
      <c r="A48" s="350" t="s">
        <v>207</v>
      </c>
      <c r="B48" s="350" t="s">
        <v>204</v>
      </c>
      <c r="C48" s="350" t="s">
        <v>277</v>
      </c>
      <c r="D48" s="350"/>
      <c r="E48" s="351" t="s">
        <v>345</v>
      </c>
      <c r="F48" s="352">
        <f>F49</f>
        <v>100</v>
      </c>
      <c r="G48" s="352">
        <f t="shared" ref="G48:H48" si="20">G49</f>
        <v>100</v>
      </c>
      <c r="H48" s="352">
        <f t="shared" si="20"/>
        <v>100</v>
      </c>
    </row>
    <row r="49" spans="1:8" ht="15.75" x14ac:dyDescent="0.25">
      <c r="A49" s="350" t="s">
        <v>207</v>
      </c>
      <c r="B49" s="350" t="s">
        <v>204</v>
      </c>
      <c r="C49" s="350" t="s">
        <v>277</v>
      </c>
      <c r="D49" s="350" t="s">
        <v>13</v>
      </c>
      <c r="E49" s="351" t="s">
        <v>202</v>
      </c>
      <c r="F49" s="352">
        <v>100</v>
      </c>
      <c r="G49" s="352">
        <v>100</v>
      </c>
      <c r="H49" s="352">
        <v>100</v>
      </c>
    </row>
    <row r="50" spans="1:8" ht="78.75" x14ac:dyDescent="0.25">
      <c r="A50" s="343" t="s">
        <v>207</v>
      </c>
      <c r="B50" s="343" t="s">
        <v>226</v>
      </c>
      <c r="C50" s="343"/>
      <c r="D50" s="343"/>
      <c r="E50" s="344" t="s">
        <v>227</v>
      </c>
      <c r="F50" s="345">
        <f>F51</f>
        <v>229.7</v>
      </c>
      <c r="G50" s="345"/>
      <c r="H50" s="345"/>
    </row>
    <row r="51" spans="1:8" ht="31.5" x14ac:dyDescent="0.25">
      <c r="A51" s="343" t="s">
        <v>207</v>
      </c>
      <c r="B51" s="343" t="s">
        <v>226</v>
      </c>
      <c r="C51" s="343" t="s">
        <v>321</v>
      </c>
      <c r="D51" s="343"/>
      <c r="E51" s="344" t="s">
        <v>322</v>
      </c>
      <c r="F51" s="345">
        <f>F52</f>
        <v>229.7</v>
      </c>
      <c r="G51" s="345"/>
      <c r="H51" s="345"/>
    </row>
    <row r="52" spans="1:8" ht="15.75" x14ac:dyDescent="0.25">
      <c r="A52" s="343" t="s">
        <v>207</v>
      </c>
      <c r="B52" s="343" t="s">
        <v>226</v>
      </c>
      <c r="C52" s="343" t="s">
        <v>340</v>
      </c>
      <c r="D52" s="343"/>
      <c r="E52" s="344" t="s">
        <v>341</v>
      </c>
      <c r="F52" s="345">
        <f>F53</f>
        <v>229.7</v>
      </c>
      <c r="G52" s="345"/>
      <c r="H52" s="345"/>
    </row>
    <row r="53" spans="1:8" ht="15.75" x14ac:dyDescent="0.25">
      <c r="A53" s="335" t="s">
        <v>207</v>
      </c>
      <c r="B53" s="335" t="s">
        <v>226</v>
      </c>
      <c r="C53" s="335" t="s">
        <v>342</v>
      </c>
      <c r="D53" s="335"/>
      <c r="E53" s="336" t="s">
        <v>14</v>
      </c>
      <c r="F53" s="337">
        <f>F54</f>
        <v>229.7</v>
      </c>
      <c r="G53" s="337"/>
      <c r="H53" s="337"/>
    </row>
    <row r="54" spans="1:8" ht="31.5" x14ac:dyDescent="0.25">
      <c r="A54" s="335" t="s">
        <v>207</v>
      </c>
      <c r="B54" s="335" t="s">
        <v>226</v>
      </c>
      <c r="C54" s="335" t="s">
        <v>343</v>
      </c>
      <c r="D54" s="335"/>
      <c r="E54" s="336" t="s">
        <v>344</v>
      </c>
      <c r="F54" s="337">
        <f>SUM(F55:F57)</f>
        <v>229.7</v>
      </c>
      <c r="G54" s="337"/>
      <c r="H54" s="337"/>
    </row>
    <row r="55" spans="1:8" ht="63" x14ac:dyDescent="0.25">
      <c r="A55" s="335" t="s">
        <v>207</v>
      </c>
      <c r="B55" s="335" t="s">
        <v>226</v>
      </c>
      <c r="C55" s="335" t="s">
        <v>278</v>
      </c>
      <c r="D55" s="335"/>
      <c r="E55" s="336" t="s">
        <v>346</v>
      </c>
      <c r="F55" s="337">
        <v>133.80000000000001</v>
      </c>
      <c r="G55" s="337"/>
      <c r="H55" s="337"/>
    </row>
    <row r="56" spans="1:8" ht="63" x14ac:dyDescent="0.25">
      <c r="A56" s="335" t="s">
        <v>207</v>
      </c>
      <c r="B56" s="335" t="s">
        <v>226</v>
      </c>
      <c r="C56" s="335" t="s">
        <v>279</v>
      </c>
      <c r="D56" s="335"/>
      <c r="E56" s="336" t="s">
        <v>347</v>
      </c>
      <c r="F56" s="337">
        <v>46.1</v>
      </c>
      <c r="G56" s="337"/>
      <c r="H56" s="337"/>
    </row>
    <row r="57" spans="1:8" ht="110.25" x14ac:dyDescent="0.25">
      <c r="A57" s="335" t="s">
        <v>207</v>
      </c>
      <c r="B57" s="335" t="s">
        <v>226</v>
      </c>
      <c r="C57" s="335" t="s">
        <v>280</v>
      </c>
      <c r="D57" s="335"/>
      <c r="E57" s="336" t="s">
        <v>348</v>
      </c>
      <c r="F57" s="337">
        <v>49.8</v>
      </c>
      <c r="G57" s="337"/>
      <c r="H57" s="337"/>
    </row>
    <row r="58" spans="1:8" ht="15.75" x14ac:dyDescent="0.25">
      <c r="A58" s="343" t="s">
        <v>207</v>
      </c>
      <c r="B58" s="343" t="s">
        <v>201</v>
      </c>
      <c r="C58" s="343"/>
      <c r="D58" s="343"/>
      <c r="E58" s="344" t="s">
        <v>16</v>
      </c>
      <c r="F58" s="345">
        <f>F59</f>
        <v>50</v>
      </c>
      <c r="G58" s="345">
        <v>1000</v>
      </c>
      <c r="H58" s="345">
        <v>1000</v>
      </c>
    </row>
    <row r="59" spans="1:8" ht="31.5" x14ac:dyDescent="0.25">
      <c r="A59" s="343" t="s">
        <v>207</v>
      </c>
      <c r="B59" s="343" t="s">
        <v>201</v>
      </c>
      <c r="C59" s="343" t="s">
        <v>321</v>
      </c>
      <c r="D59" s="343"/>
      <c r="E59" s="344" t="s">
        <v>322</v>
      </c>
      <c r="F59" s="345">
        <f>F60</f>
        <v>50</v>
      </c>
      <c r="G59" s="345">
        <f t="shared" ref="G59:H59" si="21">G60</f>
        <v>800</v>
      </c>
      <c r="H59" s="345">
        <f t="shared" si="21"/>
        <v>800</v>
      </c>
    </row>
    <row r="60" spans="1:8" ht="15.75" x14ac:dyDescent="0.25">
      <c r="A60" s="335" t="s">
        <v>207</v>
      </c>
      <c r="B60" s="335" t="s">
        <v>201</v>
      </c>
      <c r="C60" s="335" t="s">
        <v>340</v>
      </c>
      <c r="D60" s="335"/>
      <c r="E60" s="336" t="s">
        <v>341</v>
      </c>
      <c r="F60" s="337">
        <f>F61</f>
        <v>50</v>
      </c>
      <c r="G60" s="337">
        <f t="shared" ref="G60:H60" si="22">G61</f>
        <v>800</v>
      </c>
      <c r="H60" s="337">
        <f t="shared" si="22"/>
        <v>800</v>
      </c>
    </row>
    <row r="61" spans="1:8" ht="15.75" x14ac:dyDescent="0.25">
      <c r="A61" s="335" t="s">
        <v>207</v>
      </c>
      <c r="B61" s="335" t="s">
        <v>201</v>
      </c>
      <c r="C61" s="335" t="s">
        <v>342</v>
      </c>
      <c r="D61" s="335"/>
      <c r="E61" s="336" t="s">
        <v>14</v>
      </c>
      <c r="F61" s="337">
        <f>F62</f>
        <v>50</v>
      </c>
      <c r="G61" s="337">
        <f t="shared" ref="G61:H61" si="23">G62</f>
        <v>800</v>
      </c>
      <c r="H61" s="337">
        <f t="shared" si="23"/>
        <v>800</v>
      </c>
    </row>
    <row r="62" spans="1:8" ht="15.75" x14ac:dyDescent="0.25">
      <c r="A62" s="335" t="s">
        <v>207</v>
      </c>
      <c r="B62" s="335" t="s">
        <v>201</v>
      </c>
      <c r="C62" s="335" t="s">
        <v>349</v>
      </c>
      <c r="D62" s="335"/>
      <c r="E62" s="336" t="s">
        <v>350</v>
      </c>
      <c r="F62" s="337">
        <f>F63</f>
        <v>50</v>
      </c>
      <c r="G62" s="337">
        <f t="shared" ref="G62:H62" si="24">G63</f>
        <v>800</v>
      </c>
      <c r="H62" s="337">
        <f t="shared" si="24"/>
        <v>800</v>
      </c>
    </row>
    <row r="63" spans="1:8" ht="31.5" x14ac:dyDescent="0.25">
      <c r="A63" s="335" t="s">
        <v>207</v>
      </c>
      <c r="B63" s="335" t="s">
        <v>201</v>
      </c>
      <c r="C63" s="335" t="s">
        <v>281</v>
      </c>
      <c r="D63" s="335"/>
      <c r="E63" s="336" t="s">
        <v>351</v>
      </c>
      <c r="F63" s="337">
        <v>50</v>
      </c>
      <c r="G63" s="337">
        <v>800</v>
      </c>
      <c r="H63" s="337">
        <v>800</v>
      </c>
    </row>
    <row r="64" spans="1:8" ht="31.5" x14ac:dyDescent="0.25">
      <c r="A64" s="343" t="s">
        <v>207</v>
      </c>
      <c r="B64" s="343" t="s">
        <v>225</v>
      </c>
      <c r="C64" s="343"/>
      <c r="D64" s="343"/>
      <c r="E64" s="344" t="s">
        <v>18</v>
      </c>
      <c r="F64" s="345">
        <v>400</v>
      </c>
      <c r="G64" s="345">
        <v>400</v>
      </c>
      <c r="H64" s="345">
        <v>400</v>
      </c>
    </row>
    <row r="65" spans="1:8" ht="31.5" x14ac:dyDescent="0.25">
      <c r="A65" s="343" t="s">
        <v>207</v>
      </c>
      <c r="B65" s="343" t="s">
        <v>225</v>
      </c>
      <c r="C65" s="343" t="s">
        <v>321</v>
      </c>
      <c r="D65" s="343"/>
      <c r="E65" s="344" t="s">
        <v>322</v>
      </c>
      <c r="F65" s="345">
        <f>F66</f>
        <v>400</v>
      </c>
      <c r="G65" s="345">
        <f t="shared" ref="G65:H65" si="25">G66</f>
        <v>400</v>
      </c>
      <c r="H65" s="345">
        <f t="shared" si="25"/>
        <v>400</v>
      </c>
    </row>
    <row r="66" spans="1:8" ht="15.75" x14ac:dyDescent="0.25">
      <c r="A66" s="335" t="s">
        <v>207</v>
      </c>
      <c r="B66" s="335" t="s">
        <v>225</v>
      </c>
      <c r="C66" s="335" t="s">
        <v>340</v>
      </c>
      <c r="D66" s="335"/>
      <c r="E66" s="336" t="s">
        <v>341</v>
      </c>
      <c r="F66" s="337">
        <f>F67</f>
        <v>400</v>
      </c>
      <c r="G66" s="337">
        <f t="shared" ref="G66:H66" si="26">G67</f>
        <v>400</v>
      </c>
      <c r="H66" s="337">
        <f t="shared" si="26"/>
        <v>400</v>
      </c>
    </row>
    <row r="67" spans="1:8" ht="15.75" x14ac:dyDescent="0.25">
      <c r="A67" s="335" t="s">
        <v>207</v>
      </c>
      <c r="B67" s="335" t="s">
        <v>225</v>
      </c>
      <c r="C67" s="335" t="s">
        <v>342</v>
      </c>
      <c r="D67" s="335"/>
      <c r="E67" s="336" t="s">
        <v>14</v>
      </c>
      <c r="F67" s="337">
        <f>F68</f>
        <v>400</v>
      </c>
      <c r="G67" s="337">
        <f t="shared" ref="G67:H67" si="27">G68</f>
        <v>400</v>
      </c>
      <c r="H67" s="337">
        <f t="shared" si="27"/>
        <v>400</v>
      </c>
    </row>
    <row r="68" spans="1:8" ht="15.75" x14ac:dyDescent="0.25">
      <c r="A68" s="335" t="s">
        <v>207</v>
      </c>
      <c r="B68" s="335" t="s">
        <v>225</v>
      </c>
      <c r="C68" s="335" t="s">
        <v>349</v>
      </c>
      <c r="D68" s="335"/>
      <c r="E68" s="336" t="s">
        <v>350</v>
      </c>
      <c r="F68" s="337">
        <f>F69</f>
        <v>400</v>
      </c>
      <c r="G68" s="337">
        <f t="shared" ref="G68:H68" si="28">G69</f>
        <v>400</v>
      </c>
      <c r="H68" s="337">
        <f t="shared" si="28"/>
        <v>400</v>
      </c>
    </row>
    <row r="69" spans="1:8" ht="94.5" x14ac:dyDescent="0.25">
      <c r="A69" s="335" t="s">
        <v>207</v>
      </c>
      <c r="B69" s="335" t="s">
        <v>225</v>
      </c>
      <c r="C69" s="335" t="s">
        <v>282</v>
      </c>
      <c r="D69" s="335"/>
      <c r="E69" s="336" t="s">
        <v>352</v>
      </c>
      <c r="F69" s="337">
        <f>F70</f>
        <v>400</v>
      </c>
      <c r="G69" s="337">
        <f t="shared" ref="G69:H69" si="29">G70</f>
        <v>400</v>
      </c>
      <c r="H69" s="337">
        <f t="shared" si="29"/>
        <v>400</v>
      </c>
    </row>
    <row r="70" spans="1:8" ht="15.75" x14ac:dyDescent="0.25">
      <c r="A70" s="335" t="s">
        <v>207</v>
      </c>
      <c r="B70" s="335" t="s">
        <v>225</v>
      </c>
      <c r="C70" s="335" t="s">
        <v>282</v>
      </c>
      <c r="D70" s="335" t="s">
        <v>13</v>
      </c>
      <c r="E70" s="336" t="s">
        <v>202</v>
      </c>
      <c r="F70" s="337">
        <v>400</v>
      </c>
      <c r="G70" s="337">
        <v>400</v>
      </c>
      <c r="H70" s="337">
        <v>400</v>
      </c>
    </row>
    <row r="71" spans="1:8" ht="15.75" x14ac:dyDescent="0.25">
      <c r="A71" s="332" t="s">
        <v>200</v>
      </c>
      <c r="B71" s="332" t="s">
        <v>203</v>
      </c>
      <c r="C71" s="332"/>
      <c r="D71" s="332"/>
      <c r="E71" s="333" t="s">
        <v>37</v>
      </c>
      <c r="F71" s="334">
        <f t="shared" ref="F71:F76" si="30">F72</f>
        <v>289.60000000000002</v>
      </c>
      <c r="G71" s="334">
        <f t="shared" ref="G71:H71" si="31">G72</f>
        <v>299.60000000000002</v>
      </c>
      <c r="H71" s="334">
        <f t="shared" si="31"/>
        <v>309.89999999999998</v>
      </c>
    </row>
    <row r="72" spans="1:8" ht="31.5" x14ac:dyDescent="0.25">
      <c r="A72" s="335" t="s">
        <v>200</v>
      </c>
      <c r="B72" s="335" t="s">
        <v>215</v>
      </c>
      <c r="C72" s="335"/>
      <c r="D72" s="335"/>
      <c r="E72" s="336" t="s">
        <v>117</v>
      </c>
      <c r="F72" s="337">
        <f t="shared" si="30"/>
        <v>289.60000000000002</v>
      </c>
      <c r="G72" s="337">
        <f t="shared" ref="G72:H72" si="32">G73</f>
        <v>299.60000000000002</v>
      </c>
      <c r="H72" s="337">
        <f t="shared" si="32"/>
        <v>309.89999999999998</v>
      </c>
    </row>
    <row r="73" spans="1:8" ht="31.5" x14ac:dyDescent="0.25">
      <c r="A73" s="335" t="s">
        <v>200</v>
      </c>
      <c r="B73" s="335" t="s">
        <v>215</v>
      </c>
      <c r="C73" s="335" t="s">
        <v>321</v>
      </c>
      <c r="D73" s="335"/>
      <c r="E73" s="336" t="s">
        <v>322</v>
      </c>
      <c r="F73" s="337">
        <f t="shared" si="30"/>
        <v>289.60000000000002</v>
      </c>
      <c r="G73" s="337">
        <f t="shared" ref="G73:H73" si="33">G74</f>
        <v>299.60000000000002</v>
      </c>
      <c r="H73" s="337">
        <f t="shared" si="33"/>
        <v>309.89999999999998</v>
      </c>
    </row>
    <row r="74" spans="1:8" ht="15.75" x14ac:dyDescent="0.25">
      <c r="A74" s="335" t="s">
        <v>200</v>
      </c>
      <c r="B74" s="335" t="s">
        <v>215</v>
      </c>
      <c r="C74" s="335" t="s">
        <v>340</v>
      </c>
      <c r="D74" s="335"/>
      <c r="E74" s="336" t="s">
        <v>341</v>
      </c>
      <c r="F74" s="337">
        <f t="shared" si="30"/>
        <v>289.60000000000002</v>
      </c>
      <c r="G74" s="337">
        <f t="shared" ref="G74:H74" si="34">G75</f>
        <v>299.60000000000002</v>
      </c>
      <c r="H74" s="337">
        <f t="shared" si="34"/>
        <v>309.89999999999998</v>
      </c>
    </row>
    <row r="75" spans="1:8" ht="15.75" x14ac:dyDescent="0.25">
      <c r="A75" s="335" t="s">
        <v>200</v>
      </c>
      <c r="B75" s="335" t="s">
        <v>215</v>
      </c>
      <c r="C75" s="335" t="s">
        <v>342</v>
      </c>
      <c r="D75" s="335"/>
      <c r="E75" s="336" t="s">
        <v>14</v>
      </c>
      <c r="F75" s="337">
        <f t="shared" si="30"/>
        <v>289.60000000000002</v>
      </c>
      <c r="G75" s="337">
        <f t="shared" ref="G75:H75" si="35">G76</f>
        <v>299.60000000000002</v>
      </c>
      <c r="H75" s="337">
        <f t="shared" si="35"/>
        <v>309.89999999999998</v>
      </c>
    </row>
    <row r="76" spans="1:8" ht="15.75" x14ac:dyDescent="0.25">
      <c r="A76" s="335" t="s">
        <v>200</v>
      </c>
      <c r="B76" s="335" t="s">
        <v>215</v>
      </c>
      <c r="C76" s="335" t="s">
        <v>349</v>
      </c>
      <c r="D76" s="335"/>
      <c r="E76" s="336" t="s">
        <v>350</v>
      </c>
      <c r="F76" s="337">
        <f t="shared" si="30"/>
        <v>289.60000000000002</v>
      </c>
      <c r="G76" s="337">
        <f t="shared" ref="G76:H76" si="36">G77</f>
        <v>299.60000000000002</v>
      </c>
      <c r="H76" s="337">
        <f t="shared" si="36"/>
        <v>309.89999999999998</v>
      </c>
    </row>
    <row r="77" spans="1:8" ht="47.25" x14ac:dyDescent="0.25">
      <c r="A77" s="335" t="s">
        <v>200</v>
      </c>
      <c r="B77" s="335" t="s">
        <v>215</v>
      </c>
      <c r="C77" s="335" t="s">
        <v>283</v>
      </c>
      <c r="D77" s="335"/>
      <c r="E77" s="336" t="s">
        <v>353</v>
      </c>
      <c r="F77" s="337">
        <f>F78+F79</f>
        <v>289.60000000000002</v>
      </c>
      <c r="G77" s="337">
        <f t="shared" ref="G77:H77" si="37">G78+G79</f>
        <v>299.60000000000002</v>
      </c>
      <c r="H77" s="337">
        <f t="shared" si="37"/>
        <v>309.89999999999998</v>
      </c>
    </row>
    <row r="78" spans="1:8" ht="31.5" x14ac:dyDescent="0.25">
      <c r="A78" s="335" t="s">
        <v>200</v>
      </c>
      <c r="B78" s="335" t="s">
        <v>215</v>
      </c>
      <c r="C78" s="335" t="s">
        <v>283</v>
      </c>
      <c r="D78" s="335" t="s">
        <v>12</v>
      </c>
      <c r="E78" s="336" t="s">
        <v>224</v>
      </c>
      <c r="F78" s="337">
        <v>222.43</v>
      </c>
      <c r="G78" s="337">
        <v>230.11</v>
      </c>
      <c r="H78" s="337">
        <v>238.02</v>
      </c>
    </row>
    <row r="79" spans="1:8" ht="94.5" x14ac:dyDescent="0.25">
      <c r="A79" s="335" t="s">
        <v>200</v>
      </c>
      <c r="B79" s="335" t="s">
        <v>215</v>
      </c>
      <c r="C79" s="335" t="s">
        <v>283</v>
      </c>
      <c r="D79" s="335" t="s">
        <v>34</v>
      </c>
      <c r="E79" s="336" t="s">
        <v>223</v>
      </c>
      <c r="F79" s="337">
        <v>67.17</v>
      </c>
      <c r="G79" s="337">
        <v>69.489999999999995</v>
      </c>
      <c r="H79" s="337">
        <v>71.88</v>
      </c>
    </row>
    <row r="80" spans="1:8" ht="63" x14ac:dyDescent="0.25">
      <c r="A80" s="332" t="s">
        <v>215</v>
      </c>
      <c r="B80" s="332" t="s">
        <v>203</v>
      </c>
      <c r="C80" s="332"/>
      <c r="D80" s="332"/>
      <c r="E80" s="333" t="s">
        <v>118</v>
      </c>
      <c r="F80" s="334">
        <f t="shared" ref="F80:F86" si="38">F81</f>
        <v>200</v>
      </c>
      <c r="G80" s="334">
        <f t="shared" ref="G80:H80" si="39">G81</f>
        <v>200</v>
      </c>
      <c r="H80" s="334">
        <f t="shared" si="39"/>
        <v>200</v>
      </c>
    </row>
    <row r="81" spans="1:8" ht="47.25" x14ac:dyDescent="0.25">
      <c r="A81" s="346" t="s">
        <v>215</v>
      </c>
      <c r="B81" s="346" t="s">
        <v>221</v>
      </c>
      <c r="C81" s="346"/>
      <c r="D81" s="346"/>
      <c r="E81" s="347" t="s">
        <v>222</v>
      </c>
      <c r="F81" s="348">
        <f t="shared" si="38"/>
        <v>200</v>
      </c>
      <c r="G81" s="348">
        <f t="shared" ref="G81:H81" si="40">G82</f>
        <v>200</v>
      </c>
      <c r="H81" s="348">
        <f t="shared" si="40"/>
        <v>200</v>
      </c>
    </row>
    <row r="82" spans="1:8" ht="31.5" x14ac:dyDescent="0.25">
      <c r="A82" s="335" t="s">
        <v>215</v>
      </c>
      <c r="B82" s="335" t="s">
        <v>221</v>
      </c>
      <c r="C82" s="335" t="s">
        <v>354</v>
      </c>
      <c r="D82" s="335"/>
      <c r="E82" s="336" t="s">
        <v>355</v>
      </c>
      <c r="F82" s="337">
        <f t="shared" si="38"/>
        <v>200</v>
      </c>
      <c r="G82" s="337">
        <f t="shared" ref="G82:H82" si="41">G83</f>
        <v>200</v>
      </c>
      <c r="H82" s="337">
        <f t="shared" si="41"/>
        <v>200</v>
      </c>
    </row>
    <row r="83" spans="1:8" ht="94.5" x14ac:dyDescent="0.25">
      <c r="A83" s="335" t="s">
        <v>215</v>
      </c>
      <c r="B83" s="335" t="s">
        <v>221</v>
      </c>
      <c r="C83" s="335" t="s">
        <v>356</v>
      </c>
      <c r="D83" s="335"/>
      <c r="E83" s="336" t="s">
        <v>357</v>
      </c>
      <c r="F83" s="337">
        <f t="shared" si="38"/>
        <v>200</v>
      </c>
      <c r="G83" s="337">
        <f t="shared" ref="G83:H83" si="42">G84</f>
        <v>200</v>
      </c>
      <c r="H83" s="337">
        <f t="shared" si="42"/>
        <v>200</v>
      </c>
    </row>
    <row r="84" spans="1:8" ht="15.75" x14ac:dyDescent="0.25">
      <c r="A84" s="335" t="s">
        <v>215</v>
      </c>
      <c r="B84" s="335" t="s">
        <v>221</v>
      </c>
      <c r="C84" s="335" t="s">
        <v>358</v>
      </c>
      <c r="D84" s="335"/>
      <c r="E84" s="336" t="s">
        <v>359</v>
      </c>
      <c r="F84" s="337">
        <f t="shared" si="38"/>
        <v>200</v>
      </c>
      <c r="G84" s="337">
        <f t="shared" ref="G84:H84" si="43">G85</f>
        <v>200</v>
      </c>
      <c r="H84" s="337">
        <f t="shared" si="43"/>
        <v>200</v>
      </c>
    </row>
    <row r="85" spans="1:8" ht="31.5" x14ac:dyDescent="0.25">
      <c r="A85" s="335" t="s">
        <v>215</v>
      </c>
      <c r="B85" s="335" t="s">
        <v>221</v>
      </c>
      <c r="C85" s="335" t="s">
        <v>360</v>
      </c>
      <c r="D85" s="335"/>
      <c r="E85" s="338" t="s">
        <v>361</v>
      </c>
      <c r="F85" s="337">
        <f t="shared" si="38"/>
        <v>200</v>
      </c>
      <c r="G85" s="337">
        <f t="shared" ref="G85:H85" si="44">G86</f>
        <v>200</v>
      </c>
      <c r="H85" s="337">
        <f t="shared" si="44"/>
        <v>200</v>
      </c>
    </row>
    <row r="86" spans="1:8" ht="31.5" x14ac:dyDescent="0.25">
      <c r="A86" s="335" t="s">
        <v>215</v>
      </c>
      <c r="B86" s="335" t="s">
        <v>221</v>
      </c>
      <c r="C86" s="335" t="s">
        <v>362</v>
      </c>
      <c r="D86" s="335"/>
      <c r="E86" s="336" t="s">
        <v>363</v>
      </c>
      <c r="F86" s="337">
        <f t="shared" si="38"/>
        <v>200</v>
      </c>
      <c r="G86" s="337">
        <f t="shared" ref="G86:H86" si="45">G87</f>
        <v>200</v>
      </c>
      <c r="H86" s="337">
        <f t="shared" si="45"/>
        <v>200</v>
      </c>
    </row>
    <row r="87" spans="1:8" ht="15.75" x14ac:dyDescent="0.25">
      <c r="A87" s="335" t="s">
        <v>215</v>
      </c>
      <c r="B87" s="335" t="s">
        <v>221</v>
      </c>
      <c r="C87" s="335" t="s">
        <v>362</v>
      </c>
      <c r="D87" s="335" t="s">
        <v>13</v>
      </c>
      <c r="E87" s="336" t="s">
        <v>202</v>
      </c>
      <c r="F87" s="337">
        <v>200</v>
      </c>
      <c r="G87" s="337">
        <v>200</v>
      </c>
      <c r="H87" s="337">
        <v>200</v>
      </c>
    </row>
    <row r="88" spans="1:8" ht="15.75" x14ac:dyDescent="0.25">
      <c r="A88" s="332" t="s">
        <v>204</v>
      </c>
      <c r="B88" s="332" t="s">
        <v>203</v>
      </c>
      <c r="C88" s="332"/>
      <c r="D88" s="332"/>
      <c r="E88" s="333" t="s">
        <v>120</v>
      </c>
      <c r="F88" s="334">
        <f>F89+F107</f>
        <v>14428.14</v>
      </c>
      <c r="G88" s="334">
        <f t="shared" ref="G88:H88" si="46">G89+G107</f>
        <v>7506.21</v>
      </c>
      <c r="H88" s="334">
        <f t="shared" si="46"/>
        <v>7833.46</v>
      </c>
    </row>
    <row r="89" spans="1:8" ht="31.5" x14ac:dyDescent="0.25">
      <c r="A89" s="335" t="s">
        <v>204</v>
      </c>
      <c r="B89" s="335" t="s">
        <v>220</v>
      </c>
      <c r="C89" s="335"/>
      <c r="D89" s="335"/>
      <c r="E89" s="336" t="s">
        <v>122</v>
      </c>
      <c r="F89" s="337">
        <f>F90</f>
        <v>13623.14</v>
      </c>
      <c r="G89" s="337">
        <f t="shared" ref="G89:H89" si="47">G90</f>
        <v>7201.21</v>
      </c>
      <c r="H89" s="337">
        <f t="shared" si="47"/>
        <v>7528.46</v>
      </c>
    </row>
    <row r="90" spans="1:8" ht="31.5" x14ac:dyDescent="0.25">
      <c r="A90" s="335" t="s">
        <v>204</v>
      </c>
      <c r="B90" s="335" t="s">
        <v>220</v>
      </c>
      <c r="C90" s="335" t="s">
        <v>354</v>
      </c>
      <c r="D90" s="335"/>
      <c r="E90" s="336" t="s">
        <v>355</v>
      </c>
      <c r="F90" s="337">
        <f>F91</f>
        <v>13623.14</v>
      </c>
      <c r="G90" s="337">
        <f t="shared" ref="G90:H90" si="48">G91</f>
        <v>7201.21</v>
      </c>
      <c r="H90" s="337">
        <f t="shared" si="48"/>
        <v>7528.46</v>
      </c>
    </row>
    <row r="91" spans="1:8" ht="110.25" x14ac:dyDescent="0.25">
      <c r="A91" s="343" t="s">
        <v>204</v>
      </c>
      <c r="B91" s="343" t="s">
        <v>220</v>
      </c>
      <c r="C91" s="343" t="s">
        <v>356</v>
      </c>
      <c r="D91" s="343"/>
      <c r="E91" s="344" t="s">
        <v>357</v>
      </c>
      <c r="F91" s="345">
        <f>F92+F103</f>
        <v>13623.14</v>
      </c>
      <c r="G91" s="345">
        <v>7201.21</v>
      </c>
      <c r="H91" s="345">
        <v>7528.46</v>
      </c>
    </row>
    <row r="92" spans="1:8" ht="31.5" x14ac:dyDescent="0.25">
      <c r="A92" s="343" t="s">
        <v>204</v>
      </c>
      <c r="B92" s="343" t="s">
        <v>220</v>
      </c>
      <c r="C92" s="343" t="s">
        <v>358</v>
      </c>
      <c r="D92" s="343"/>
      <c r="E92" s="344" t="s">
        <v>359</v>
      </c>
      <c r="F92" s="345">
        <f>F93+F100</f>
        <v>10425.94</v>
      </c>
      <c r="G92" s="345">
        <f t="shared" ref="G92:H92" si="49">G93+G100</f>
        <v>7201.21</v>
      </c>
      <c r="H92" s="345">
        <f t="shared" si="49"/>
        <v>7528.46</v>
      </c>
    </row>
    <row r="93" spans="1:8" ht="78.75" x14ac:dyDescent="0.25">
      <c r="A93" s="343" t="s">
        <v>204</v>
      </c>
      <c r="B93" s="343" t="s">
        <v>220</v>
      </c>
      <c r="C93" s="343" t="s">
        <v>364</v>
      </c>
      <c r="D93" s="343"/>
      <c r="E93" s="344" t="s">
        <v>365</v>
      </c>
      <c r="F93" s="345">
        <f>F94+F96+F98</f>
        <v>10415.94</v>
      </c>
      <c r="G93" s="345">
        <f t="shared" ref="G93:H93" si="50">G94+G96+G98</f>
        <v>7191.21</v>
      </c>
      <c r="H93" s="345">
        <f t="shared" si="50"/>
        <v>7518.46</v>
      </c>
    </row>
    <row r="94" spans="1:8" ht="31.5" x14ac:dyDescent="0.25">
      <c r="A94" s="343" t="s">
        <v>204</v>
      </c>
      <c r="B94" s="343" t="s">
        <v>220</v>
      </c>
      <c r="C94" s="343" t="s">
        <v>284</v>
      </c>
      <c r="D94" s="343"/>
      <c r="E94" s="344" t="s">
        <v>366</v>
      </c>
      <c r="F94" s="345">
        <f>F95</f>
        <v>2174.27</v>
      </c>
      <c r="G94" s="345">
        <f t="shared" ref="G94:H94" si="51">G95</f>
        <v>2091.21</v>
      </c>
      <c r="H94" s="345">
        <f t="shared" si="51"/>
        <v>2418.46</v>
      </c>
    </row>
    <row r="95" spans="1:8" ht="15.75" x14ac:dyDescent="0.25">
      <c r="A95" s="335" t="s">
        <v>204</v>
      </c>
      <c r="B95" s="335" t="s">
        <v>220</v>
      </c>
      <c r="C95" s="335" t="s">
        <v>284</v>
      </c>
      <c r="D95" s="335" t="s">
        <v>13</v>
      </c>
      <c r="E95" s="336" t="s">
        <v>202</v>
      </c>
      <c r="F95" s="337">
        <v>2174.27</v>
      </c>
      <c r="G95" s="337">
        <v>2091.21</v>
      </c>
      <c r="H95" s="337">
        <v>2418.46</v>
      </c>
    </row>
    <row r="96" spans="1:8" ht="47.25" x14ac:dyDescent="0.25">
      <c r="A96" s="343" t="s">
        <v>204</v>
      </c>
      <c r="B96" s="343" t="s">
        <v>220</v>
      </c>
      <c r="C96" s="343" t="s">
        <v>285</v>
      </c>
      <c r="D96" s="343"/>
      <c r="E96" s="344" t="s">
        <v>367</v>
      </c>
      <c r="F96" s="345">
        <f>F97</f>
        <v>7245.75</v>
      </c>
      <c r="G96" s="345">
        <f t="shared" ref="G96:H96" si="52">G97</f>
        <v>5000</v>
      </c>
      <c r="H96" s="345">
        <f t="shared" si="52"/>
        <v>5000</v>
      </c>
    </row>
    <row r="97" spans="1:8" ht="15.75" x14ac:dyDescent="0.25">
      <c r="A97" s="335" t="s">
        <v>204</v>
      </c>
      <c r="B97" s="335" t="s">
        <v>220</v>
      </c>
      <c r="C97" s="335" t="s">
        <v>285</v>
      </c>
      <c r="D97" s="335" t="s">
        <v>13</v>
      </c>
      <c r="E97" s="336" t="s">
        <v>202</v>
      </c>
      <c r="F97" s="337">
        <v>7245.75</v>
      </c>
      <c r="G97" s="337">
        <v>5000</v>
      </c>
      <c r="H97" s="337">
        <v>5000</v>
      </c>
    </row>
    <row r="98" spans="1:8" ht="173.25" x14ac:dyDescent="0.25">
      <c r="A98" s="343" t="s">
        <v>204</v>
      </c>
      <c r="B98" s="343" t="s">
        <v>220</v>
      </c>
      <c r="C98" s="343" t="s">
        <v>287</v>
      </c>
      <c r="D98" s="343"/>
      <c r="E98" s="349" t="s">
        <v>368</v>
      </c>
      <c r="F98" s="345">
        <f>F99</f>
        <v>995.92</v>
      </c>
      <c r="G98" s="345">
        <f t="shared" ref="G98:H98" si="53">G99</f>
        <v>100</v>
      </c>
      <c r="H98" s="345">
        <f t="shared" si="53"/>
        <v>100</v>
      </c>
    </row>
    <row r="99" spans="1:8" ht="15.75" x14ac:dyDescent="0.25">
      <c r="A99" s="335" t="s">
        <v>204</v>
      </c>
      <c r="B99" s="335" t="s">
        <v>220</v>
      </c>
      <c r="C99" s="335" t="s">
        <v>287</v>
      </c>
      <c r="D99" s="335" t="s">
        <v>13</v>
      </c>
      <c r="E99" s="336" t="s">
        <v>202</v>
      </c>
      <c r="F99" s="337">
        <v>995.92</v>
      </c>
      <c r="G99" s="337">
        <v>100</v>
      </c>
      <c r="H99" s="337">
        <v>100</v>
      </c>
    </row>
    <row r="100" spans="1:8" ht="78.75" x14ac:dyDescent="0.25">
      <c r="A100" s="343" t="s">
        <v>204</v>
      </c>
      <c r="B100" s="343" t="s">
        <v>220</v>
      </c>
      <c r="C100" s="343" t="s">
        <v>369</v>
      </c>
      <c r="D100" s="343"/>
      <c r="E100" s="344" t="s">
        <v>370</v>
      </c>
      <c r="F100" s="345">
        <f>F101</f>
        <v>10</v>
      </c>
      <c r="G100" s="345">
        <f t="shared" ref="G100:H100" si="54">G101</f>
        <v>10</v>
      </c>
      <c r="H100" s="345">
        <f t="shared" si="54"/>
        <v>10</v>
      </c>
    </row>
    <row r="101" spans="1:8" ht="63" x14ac:dyDescent="0.25">
      <c r="A101" s="335" t="s">
        <v>204</v>
      </c>
      <c r="B101" s="335" t="s">
        <v>220</v>
      </c>
      <c r="C101" s="335" t="s">
        <v>288</v>
      </c>
      <c r="D101" s="335"/>
      <c r="E101" s="336" t="s">
        <v>371</v>
      </c>
      <c r="F101" s="337">
        <f>F102</f>
        <v>10</v>
      </c>
      <c r="G101" s="337">
        <f t="shared" ref="G101:H101" si="55">G102</f>
        <v>10</v>
      </c>
      <c r="H101" s="337">
        <f t="shared" si="55"/>
        <v>10</v>
      </c>
    </row>
    <row r="102" spans="1:8" ht="15.75" x14ac:dyDescent="0.25">
      <c r="A102" s="335" t="s">
        <v>204</v>
      </c>
      <c r="B102" s="335" t="s">
        <v>220</v>
      </c>
      <c r="C102" s="335" t="s">
        <v>288</v>
      </c>
      <c r="D102" s="335" t="s">
        <v>13</v>
      </c>
      <c r="E102" s="336" t="s">
        <v>202</v>
      </c>
      <c r="F102" s="337">
        <v>10</v>
      </c>
      <c r="G102" s="337">
        <v>10</v>
      </c>
      <c r="H102" s="337">
        <v>10</v>
      </c>
    </row>
    <row r="103" spans="1:8" ht="31.5" x14ac:dyDescent="0.25">
      <c r="A103" s="353" t="s">
        <v>204</v>
      </c>
      <c r="B103" s="353" t="s">
        <v>220</v>
      </c>
      <c r="C103" s="353" t="s">
        <v>372</v>
      </c>
      <c r="D103" s="353"/>
      <c r="E103" s="354" t="s">
        <v>373</v>
      </c>
      <c r="F103" s="355">
        <f>F104</f>
        <v>3197.2</v>
      </c>
      <c r="G103" s="355">
        <f t="shared" ref="G103:H103" si="56">G104</f>
        <v>0</v>
      </c>
      <c r="H103" s="355">
        <f t="shared" si="56"/>
        <v>0</v>
      </c>
    </row>
    <row r="104" spans="1:8" ht="47.25" x14ac:dyDescent="0.25">
      <c r="A104" s="350" t="s">
        <v>204</v>
      </c>
      <c r="B104" s="350" t="s">
        <v>220</v>
      </c>
      <c r="C104" s="350" t="s">
        <v>374</v>
      </c>
      <c r="D104" s="350"/>
      <c r="E104" s="351" t="s">
        <v>375</v>
      </c>
      <c r="F104" s="352">
        <f>F105</f>
        <v>3197.2</v>
      </c>
      <c r="G104" s="352">
        <f t="shared" ref="G104:H104" si="57">G105</f>
        <v>0</v>
      </c>
      <c r="H104" s="352">
        <f t="shared" si="57"/>
        <v>0</v>
      </c>
    </row>
    <row r="105" spans="1:8" ht="78.75" x14ac:dyDescent="0.25">
      <c r="A105" s="350" t="s">
        <v>204</v>
      </c>
      <c r="B105" s="350" t="s">
        <v>220</v>
      </c>
      <c r="C105" s="350" t="s">
        <v>286</v>
      </c>
      <c r="D105" s="350"/>
      <c r="E105" s="351" t="s">
        <v>376</v>
      </c>
      <c r="F105" s="352">
        <f>F106</f>
        <v>3197.2</v>
      </c>
      <c r="G105" s="352">
        <f t="shared" ref="G105:H105" si="58">G106</f>
        <v>0</v>
      </c>
      <c r="H105" s="352">
        <f t="shared" si="58"/>
        <v>0</v>
      </c>
    </row>
    <row r="106" spans="1:8" ht="15.75" x14ac:dyDescent="0.25">
      <c r="A106" s="335" t="s">
        <v>204</v>
      </c>
      <c r="B106" s="335" t="s">
        <v>220</v>
      </c>
      <c r="C106" s="335" t="s">
        <v>286</v>
      </c>
      <c r="D106" s="335" t="s">
        <v>13</v>
      </c>
      <c r="E106" s="336" t="s">
        <v>202</v>
      </c>
      <c r="F106" s="337">
        <v>3197.2</v>
      </c>
      <c r="G106" s="337">
        <v>0</v>
      </c>
      <c r="H106" s="337">
        <v>0</v>
      </c>
    </row>
    <row r="107" spans="1:8" ht="31.5" x14ac:dyDescent="0.25">
      <c r="A107" s="343" t="s">
        <v>204</v>
      </c>
      <c r="B107" s="343" t="s">
        <v>219</v>
      </c>
      <c r="C107" s="343"/>
      <c r="D107" s="343"/>
      <c r="E107" s="344" t="s">
        <v>123</v>
      </c>
      <c r="F107" s="345">
        <f>F108</f>
        <v>805</v>
      </c>
      <c r="G107" s="345">
        <f t="shared" ref="G107:H107" si="59">G108</f>
        <v>305</v>
      </c>
      <c r="H107" s="345">
        <f t="shared" si="59"/>
        <v>305</v>
      </c>
    </row>
    <row r="108" spans="1:8" ht="31.5" x14ac:dyDescent="0.25">
      <c r="A108" s="335" t="s">
        <v>204</v>
      </c>
      <c r="B108" s="335" t="s">
        <v>219</v>
      </c>
      <c r="C108" s="335" t="s">
        <v>354</v>
      </c>
      <c r="D108" s="335"/>
      <c r="E108" s="336" t="s">
        <v>355</v>
      </c>
      <c r="F108" s="337">
        <f>F109</f>
        <v>805</v>
      </c>
      <c r="G108" s="337">
        <f t="shared" ref="G108:H108" si="60">G109</f>
        <v>305</v>
      </c>
      <c r="H108" s="337">
        <f t="shared" si="60"/>
        <v>305</v>
      </c>
    </row>
    <row r="109" spans="1:8" ht="94.5" x14ac:dyDescent="0.25">
      <c r="A109" s="335" t="s">
        <v>204</v>
      </c>
      <c r="B109" s="335" t="s">
        <v>219</v>
      </c>
      <c r="C109" s="335" t="s">
        <v>356</v>
      </c>
      <c r="D109" s="335"/>
      <c r="E109" s="336" t="s">
        <v>357</v>
      </c>
      <c r="F109" s="337">
        <f>F110</f>
        <v>805</v>
      </c>
      <c r="G109" s="337">
        <f t="shared" ref="G109:H109" si="61">G110</f>
        <v>305</v>
      </c>
      <c r="H109" s="337">
        <f t="shared" si="61"/>
        <v>305</v>
      </c>
    </row>
    <row r="110" spans="1:8" ht="15.75" x14ac:dyDescent="0.25">
      <c r="A110" s="335" t="s">
        <v>204</v>
      </c>
      <c r="B110" s="335" t="s">
        <v>219</v>
      </c>
      <c r="C110" s="335" t="s">
        <v>358</v>
      </c>
      <c r="D110" s="335"/>
      <c r="E110" s="336" t="s">
        <v>359</v>
      </c>
      <c r="F110" s="337">
        <f>F111</f>
        <v>805</v>
      </c>
      <c r="G110" s="337">
        <f t="shared" ref="G110:H110" si="62">G111</f>
        <v>305</v>
      </c>
      <c r="H110" s="337">
        <f t="shared" si="62"/>
        <v>305</v>
      </c>
    </row>
    <row r="111" spans="1:8" ht="47.25" x14ac:dyDescent="0.25">
      <c r="A111" s="335" t="s">
        <v>204</v>
      </c>
      <c r="B111" s="335" t="s">
        <v>219</v>
      </c>
      <c r="C111" s="335" t="s">
        <v>377</v>
      </c>
      <c r="D111" s="335"/>
      <c r="E111" s="336" t="s">
        <v>378</v>
      </c>
      <c r="F111" s="337">
        <f>F112+F114</f>
        <v>805</v>
      </c>
      <c r="G111" s="337">
        <f t="shared" ref="G111:H111" si="63">G112+G114</f>
        <v>305</v>
      </c>
      <c r="H111" s="337">
        <f t="shared" si="63"/>
        <v>305</v>
      </c>
    </row>
    <row r="112" spans="1:8" ht="47.25" x14ac:dyDescent="0.25">
      <c r="A112" s="340" t="s">
        <v>204</v>
      </c>
      <c r="B112" s="340" t="s">
        <v>219</v>
      </c>
      <c r="C112" s="340" t="s">
        <v>289</v>
      </c>
      <c r="D112" s="340"/>
      <c r="E112" s="341" t="s">
        <v>379</v>
      </c>
      <c r="F112" s="342">
        <f>F113</f>
        <v>5</v>
      </c>
      <c r="G112" s="342">
        <f t="shared" ref="G112:H112" si="64">G113</f>
        <v>5</v>
      </c>
      <c r="H112" s="342">
        <f t="shared" si="64"/>
        <v>5</v>
      </c>
    </row>
    <row r="113" spans="1:8" ht="15.75" x14ac:dyDescent="0.25">
      <c r="A113" s="335" t="s">
        <v>204</v>
      </c>
      <c r="B113" s="335" t="s">
        <v>219</v>
      </c>
      <c r="C113" s="335" t="s">
        <v>289</v>
      </c>
      <c r="D113" s="335" t="s">
        <v>13</v>
      </c>
      <c r="E113" s="336" t="s">
        <v>202</v>
      </c>
      <c r="F113" s="337">
        <v>5</v>
      </c>
      <c r="G113" s="337">
        <v>5</v>
      </c>
      <c r="H113" s="337">
        <v>5</v>
      </c>
    </row>
    <row r="114" spans="1:8" ht="31.5" x14ac:dyDescent="0.25">
      <c r="A114" s="340" t="s">
        <v>204</v>
      </c>
      <c r="B114" s="340" t="s">
        <v>219</v>
      </c>
      <c r="C114" s="340" t="s">
        <v>290</v>
      </c>
      <c r="D114" s="340"/>
      <c r="E114" s="341" t="s">
        <v>380</v>
      </c>
      <c r="F114" s="342">
        <f>F115</f>
        <v>800</v>
      </c>
      <c r="G114" s="342">
        <f t="shared" ref="G114:H114" si="65">G115</f>
        <v>300</v>
      </c>
      <c r="H114" s="342">
        <f t="shared" si="65"/>
        <v>300</v>
      </c>
    </row>
    <row r="115" spans="1:8" ht="15.75" x14ac:dyDescent="0.25">
      <c r="A115" s="335" t="s">
        <v>204</v>
      </c>
      <c r="B115" s="335" t="s">
        <v>219</v>
      </c>
      <c r="C115" s="335" t="s">
        <v>290</v>
      </c>
      <c r="D115" s="335" t="s">
        <v>13</v>
      </c>
      <c r="E115" s="336" t="s">
        <v>202</v>
      </c>
      <c r="F115" s="337">
        <v>800</v>
      </c>
      <c r="G115" s="337">
        <v>300</v>
      </c>
      <c r="H115" s="337">
        <v>300</v>
      </c>
    </row>
    <row r="116" spans="1:8" ht="31.5" x14ac:dyDescent="0.25">
      <c r="A116" s="332" t="s">
        <v>216</v>
      </c>
      <c r="B116" s="332" t="s">
        <v>203</v>
      </c>
      <c r="C116" s="332"/>
      <c r="D116" s="332"/>
      <c r="E116" s="333" t="s">
        <v>124</v>
      </c>
      <c r="F116" s="334">
        <f>F117+F141+F150</f>
        <v>46791.773000000001</v>
      </c>
      <c r="G116" s="334">
        <f>G117+G141+G150</f>
        <v>21442.280000000002</v>
      </c>
      <c r="H116" s="334">
        <f>H117+H141+H150</f>
        <v>19255.21</v>
      </c>
    </row>
    <row r="117" spans="1:8" ht="18.75" x14ac:dyDescent="0.25">
      <c r="A117" s="335" t="s">
        <v>216</v>
      </c>
      <c r="B117" s="335" t="s">
        <v>207</v>
      </c>
      <c r="C117" s="335"/>
      <c r="D117" s="335"/>
      <c r="E117" s="368" t="s">
        <v>125</v>
      </c>
      <c r="F117" s="337">
        <f>F118+F129</f>
        <v>3649.4870000000001</v>
      </c>
      <c r="G117" s="337">
        <f t="shared" ref="G117:H117" si="66">G118+G129</f>
        <v>4105.04</v>
      </c>
      <c r="H117" s="337">
        <f t="shared" si="66"/>
        <v>1492.85</v>
      </c>
    </row>
    <row r="118" spans="1:8" ht="31.5" x14ac:dyDescent="0.25">
      <c r="A118" s="343" t="s">
        <v>216</v>
      </c>
      <c r="B118" s="343" t="s">
        <v>207</v>
      </c>
      <c r="C118" s="343" t="s">
        <v>321</v>
      </c>
      <c r="D118" s="343"/>
      <c r="E118" s="344" t="s">
        <v>322</v>
      </c>
      <c r="F118" s="345">
        <f>F119</f>
        <v>507.48700000000002</v>
      </c>
      <c r="G118" s="345">
        <f t="shared" ref="G118:H118" si="67">G119</f>
        <v>352.52</v>
      </c>
      <c r="H118" s="345">
        <f t="shared" si="67"/>
        <v>356.85</v>
      </c>
    </row>
    <row r="119" spans="1:8" ht="15.75" x14ac:dyDescent="0.25">
      <c r="A119" s="343" t="s">
        <v>216</v>
      </c>
      <c r="B119" s="343" t="s">
        <v>207</v>
      </c>
      <c r="C119" s="343" t="s">
        <v>340</v>
      </c>
      <c r="D119" s="343"/>
      <c r="E119" s="344" t="s">
        <v>341</v>
      </c>
      <c r="F119" s="345">
        <f>F120</f>
        <v>507.48700000000002</v>
      </c>
      <c r="G119" s="345">
        <f t="shared" ref="G119:H119" si="68">G120</f>
        <v>352.52</v>
      </c>
      <c r="H119" s="345">
        <f t="shared" si="68"/>
        <v>356.85</v>
      </c>
    </row>
    <row r="120" spans="1:8" ht="15.75" x14ac:dyDescent="0.25">
      <c r="A120" s="343" t="s">
        <v>216</v>
      </c>
      <c r="B120" s="343" t="s">
        <v>207</v>
      </c>
      <c r="C120" s="343" t="s">
        <v>342</v>
      </c>
      <c r="D120" s="343"/>
      <c r="E120" s="344" t="s">
        <v>14</v>
      </c>
      <c r="F120" s="345">
        <f>F121+F123+F126</f>
        <v>507.48700000000002</v>
      </c>
      <c r="G120" s="345">
        <f t="shared" ref="G120:H120" si="69">G122+G125+G127</f>
        <v>352.52</v>
      </c>
      <c r="H120" s="345">
        <f t="shared" si="69"/>
        <v>356.85</v>
      </c>
    </row>
    <row r="121" spans="1:8" ht="31.5" x14ac:dyDescent="0.25">
      <c r="A121" s="335" t="s">
        <v>216</v>
      </c>
      <c r="B121" s="335" t="s">
        <v>207</v>
      </c>
      <c r="C121" s="335" t="s">
        <v>343</v>
      </c>
      <c r="D121" s="335"/>
      <c r="E121" s="336" t="s">
        <v>344</v>
      </c>
      <c r="F121" s="337">
        <v>32.6</v>
      </c>
      <c r="G121" s="337"/>
      <c r="H121" s="337"/>
    </row>
    <row r="122" spans="1:8" ht="47.25" x14ac:dyDescent="0.25">
      <c r="A122" s="335" t="s">
        <v>216</v>
      </c>
      <c r="B122" s="335" t="s">
        <v>207</v>
      </c>
      <c r="C122" s="335" t="s">
        <v>292</v>
      </c>
      <c r="D122" s="335"/>
      <c r="E122" s="336" t="s">
        <v>381</v>
      </c>
      <c r="F122" s="337">
        <v>32.6</v>
      </c>
      <c r="G122" s="337"/>
      <c r="H122" s="337"/>
    </row>
    <row r="123" spans="1:8" ht="15.75" x14ac:dyDescent="0.25">
      <c r="A123" s="346" t="s">
        <v>216</v>
      </c>
      <c r="B123" s="346" t="s">
        <v>207</v>
      </c>
      <c r="C123" s="346" t="s">
        <v>349</v>
      </c>
      <c r="D123" s="346"/>
      <c r="E123" s="347" t="s">
        <v>350</v>
      </c>
      <c r="F123" s="348">
        <f>F124</f>
        <v>263</v>
      </c>
      <c r="G123" s="348">
        <f t="shared" ref="G123:H123" si="70">G124</f>
        <v>352.52</v>
      </c>
      <c r="H123" s="348">
        <f t="shared" si="70"/>
        <v>356.85</v>
      </c>
    </row>
    <row r="124" spans="1:8" ht="63" x14ac:dyDescent="0.25">
      <c r="A124" s="335" t="s">
        <v>216</v>
      </c>
      <c r="B124" s="335" t="s">
        <v>207</v>
      </c>
      <c r="C124" s="335" t="s">
        <v>293</v>
      </c>
      <c r="D124" s="335"/>
      <c r="E124" s="336" t="s">
        <v>382</v>
      </c>
      <c r="F124" s="337">
        <f>F125</f>
        <v>263</v>
      </c>
      <c r="G124" s="337">
        <f t="shared" ref="G124:H124" si="71">G125</f>
        <v>352.52</v>
      </c>
      <c r="H124" s="337">
        <f t="shared" si="71"/>
        <v>356.85</v>
      </c>
    </row>
    <row r="125" spans="1:8" ht="15.75" x14ac:dyDescent="0.25">
      <c r="A125" s="335" t="s">
        <v>216</v>
      </c>
      <c r="B125" s="335" t="s">
        <v>207</v>
      </c>
      <c r="C125" s="335" t="s">
        <v>293</v>
      </c>
      <c r="D125" s="335" t="s">
        <v>13</v>
      </c>
      <c r="E125" s="336" t="s">
        <v>202</v>
      </c>
      <c r="F125" s="337">
        <v>263</v>
      </c>
      <c r="G125" s="337">
        <v>352.52</v>
      </c>
      <c r="H125" s="337">
        <v>356.85</v>
      </c>
    </row>
    <row r="126" spans="1:8" ht="15.75" x14ac:dyDescent="0.25">
      <c r="A126" s="343" t="s">
        <v>216</v>
      </c>
      <c r="B126" s="343" t="s">
        <v>207</v>
      </c>
      <c r="C126" s="343" t="s">
        <v>383</v>
      </c>
      <c r="D126" s="343"/>
      <c r="E126" s="344" t="s">
        <v>384</v>
      </c>
      <c r="F126" s="345">
        <f>F127+F128</f>
        <v>211.887</v>
      </c>
      <c r="G126" s="345"/>
      <c r="H126" s="345"/>
    </row>
    <row r="127" spans="1:8" ht="63" x14ac:dyDescent="0.25">
      <c r="A127" s="335" t="s">
        <v>216</v>
      </c>
      <c r="B127" s="335" t="s">
        <v>207</v>
      </c>
      <c r="C127" s="335" t="s">
        <v>291</v>
      </c>
      <c r="D127" s="335"/>
      <c r="E127" s="336" t="s">
        <v>385</v>
      </c>
      <c r="F127" s="337">
        <v>52.97</v>
      </c>
      <c r="G127" s="337"/>
      <c r="H127" s="337"/>
    </row>
    <row r="128" spans="1:8" ht="63" x14ac:dyDescent="0.25">
      <c r="A128" s="335" t="s">
        <v>216</v>
      </c>
      <c r="B128" s="335" t="s">
        <v>207</v>
      </c>
      <c r="C128" s="335" t="s">
        <v>291</v>
      </c>
      <c r="D128" s="335"/>
      <c r="E128" s="336" t="s">
        <v>385</v>
      </c>
      <c r="F128" s="337">
        <v>158.917</v>
      </c>
      <c r="G128" s="337"/>
      <c r="H128" s="337"/>
    </row>
    <row r="129" spans="1:10" ht="31.5" x14ac:dyDescent="0.25">
      <c r="A129" s="343" t="s">
        <v>216</v>
      </c>
      <c r="B129" s="343" t="s">
        <v>207</v>
      </c>
      <c r="C129" s="343" t="s">
        <v>354</v>
      </c>
      <c r="D129" s="343"/>
      <c r="E129" s="344" t="s">
        <v>355</v>
      </c>
      <c r="F129" s="345">
        <f>F130+F135</f>
        <v>3142</v>
      </c>
      <c r="G129" s="345">
        <v>3752.52</v>
      </c>
      <c r="H129" s="345">
        <v>1136</v>
      </c>
    </row>
    <row r="130" spans="1:10" ht="94.5" x14ac:dyDescent="0.25">
      <c r="A130" s="335" t="s">
        <v>216</v>
      </c>
      <c r="B130" s="335" t="s">
        <v>207</v>
      </c>
      <c r="C130" s="335" t="s">
        <v>356</v>
      </c>
      <c r="D130" s="335"/>
      <c r="E130" s="336" t="s">
        <v>357</v>
      </c>
      <c r="F130" s="337">
        <f>F131+F137</f>
        <v>1142</v>
      </c>
      <c r="G130" s="337">
        <f t="shared" ref="G130:H130" si="72">G131+G137</f>
        <v>3752.52</v>
      </c>
      <c r="H130" s="337">
        <f t="shared" si="72"/>
        <v>1136</v>
      </c>
    </row>
    <row r="131" spans="1:10" ht="15.75" x14ac:dyDescent="0.25">
      <c r="A131" s="335" t="s">
        <v>216</v>
      </c>
      <c r="B131" s="335" t="s">
        <v>207</v>
      </c>
      <c r="C131" s="335" t="s">
        <v>358</v>
      </c>
      <c r="D131" s="335"/>
      <c r="E131" s="336" t="s">
        <v>359</v>
      </c>
      <c r="F131" s="337">
        <v>1142</v>
      </c>
      <c r="G131" s="337">
        <v>1136</v>
      </c>
      <c r="H131" s="337">
        <v>1136</v>
      </c>
    </row>
    <row r="132" spans="1:10" ht="63" x14ac:dyDescent="0.25">
      <c r="A132" s="335" t="s">
        <v>216</v>
      </c>
      <c r="B132" s="335" t="s">
        <v>207</v>
      </c>
      <c r="C132" s="335" t="s">
        <v>364</v>
      </c>
      <c r="D132" s="335"/>
      <c r="E132" s="336" t="s">
        <v>365</v>
      </c>
      <c r="F132" s="337">
        <f>F133</f>
        <v>1142</v>
      </c>
      <c r="G132" s="337">
        <v>1136</v>
      </c>
      <c r="H132" s="337">
        <v>1136</v>
      </c>
      <c r="J132" s="3"/>
    </row>
    <row r="133" spans="1:10" ht="63" x14ac:dyDescent="0.25">
      <c r="A133" s="335" t="s">
        <v>216</v>
      </c>
      <c r="B133" s="335" t="s">
        <v>207</v>
      </c>
      <c r="C133" s="335" t="s">
        <v>294</v>
      </c>
      <c r="D133" s="335"/>
      <c r="E133" s="336" t="s">
        <v>386</v>
      </c>
      <c r="F133" s="337">
        <f>F134</f>
        <v>1142</v>
      </c>
      <c r="G133" s="337">
        <f t="shared" ref="G133:H133" si="73">G134</f>
        <v>1136</v>
      </c>
      <c r="H133" s="337">
        <f t="shared" si="73"/>
        <v>1136</v>
      </c>
    </row>
    <row r="134" spans="1:10" ht="15.75" x14ac:dyDescent="0.25">
      <c r="A134" s="335" t="s">
        <v>216</v>
      </c>
      <c r="B134" s="335" t="s">
        <v>207</v>
      </c>
      <c r="C134" s="335" t="s">
        <v>294</v>
      </c>
      <c r="D134" s="335" t="s">
        <v>13</v>
      </c>
      <c r="E134" s="336" t="s">
        <v>202</v>
      </c>
      <c r="F134" s="337">
        <v>1142</v>
      </c>
      <c r="G134" s="337">
        <v>1136</v>
      </c>
      <c r="H134" s="337">
        <v>1136</v>
      </c>
    </row>
    <row r="135" spans="1:10" ht="31.5" x14ac:dyDescent="0.25">
      <c r="A135" s="343" t="s">
        <v>216</v>
      </c>
      <c r="B135" s="343" t="s">
        <v>207</v>
      </c>
      <c r="C135" s="343" t="s">
        <v>364</v>
      </c>
      <c r="D135" s="343"/>
      <c r="E135" s="344" t="s">
        <v>421</v>
      </c>
      <c r="F135" s="345">
        <f>F136</f>
        <v>2000</v>
      </c>
      <c r="G135" s="345"/>
      <c r="H135" s="345"/>
    </row>
    <row r="136" spans="1:10" ht="31.5" x14ac:dyDescent="0.25">
      <c r="A136" s="335" t="s">
        <v>216</v>
      </c>
      <c r="B136" s="335" t="s">
        <v>207</v>
      </c>
      <c r="C136" s="343" t="s">
        <v>422</v>
      </c>
      <c r="D136" s="335" t="s">
        <v>217</v>
      </c>
      <c r="E136" s="336" t="s">
        <v>421</v>
      </c>
      <c r="F136" s="337">
        <v>2000</v>
      </c>
      <c r="G136" s="337"/>
      <c r="H136" s="337"/>
    </row>
    <row r="137" spans="1:10" ht="31.5" x14ac:dyDescent="0.25">
      <c r="A137" s="353" t="s">
        <v>216</v>
      </c>
      <c r="B137" s="353" t="s">
        <v>207</v>
      </c>
      <c r="C137" s="353" t="s">
        <v>372</v>
      </c>
      <c r="D137" s="353"/>
      <c r="E137" s="354" t="s">
        <v>373</v>
      </c>
      <c r="F137" s="355">
        <f>F138</f>
        <v>0</v>
      </c>
      <c r="G137" s="355">
        <f>G138</f>
        <v>2616.52</v>
      </c>
      <c r="H137" s="355">
        <f t="shared" ref="H137" si="74">H138</f>
        <v>0</v>
      </c>
    </row>
    <row r="138" spans="1:10" ht="78.75" x14ac:dyDescent="0.25">
      <c r="A138" s="350" t="s">
        <v>216</v>
      </c>
      <c r="B138" s="350" t="s">
        <v>207</v>
      </c>
      <c r="C138" s="350" t="s">
        <v>387</v>
      </c>
      <c r="D138" s="350"/>
      <c r="E138" s="351" t="s">
        <v>388</v>
      </c>
      <c r="F138" s="352">
        <v>0</v>
      </c>
      <c r="G138" s="352">
        <v>2616.52</v>
      </c>
      <c r="H138" s="352">
        <v>0</v>
      </c>
    </row>
    <row r="139" spans="1:10" ht="31.5" x14ac:dyDescent="0.25">
      <c r="A139" s="350" t="s">
        <v>216</v>
      </c>
      <c r="B139" s="350" t="s">
        <v>207</v>
      </c>
      <c r="C139" s="350" t="s">
        <v>295</v>
      </c>
      <c r="D139" s="350"/>
      <c r="E139" s="351" t="s">
        <v>389</v>
      </c>
      <c r="F139" s="352"/>
      <c r="G139" s="352">
        <v>2616.52</v>
      </c>
      <c r="H139" s="352"/>
    </row>
    <row r="140" spans="1:10" ht="63" x14ac:dyDescent="0.25">
      <c r="A140" s="365" t="s">
        <v>216</v>
      </c>
      <c r="B140" s="365" t="s">
        <v>207</v>
      </c>
      <c r="C140" s="365" t="s">
        <v>295</v>
      </c>
      <c r="D140" s="365" t="s">
        <v>217</v>
      </c>
      <c r="E140" s="366" t="s">
        <v>218</v>
      </c>
      <c r="F140" s="367"/>
      <c r="G140" s="367">
        <v>2616.52</v>
      </c>
      <c r="H140" s="367"/>
    </row>
    <row r="141" spans="1:10" ht="15.75" x14ac:dyDescent="0.25">
      <c r="A141" s="343" t="s">
        <v>216</v>
      </c>
      <c r="B141" s="343" t="s">
        <v>200</v>
      </c>
      <c r="C141" s="343" t="s">
        <v>422</v>
      </c>
      <c r="D141" s="343"/>
      <c r="E141" s="344" t="s">
        <v>126</v>
      </c>
      <c r="F141" s="345">
        <f>F142</f>
        <v>156.23000000000002</v>
      </c>
      <c r="G141" s="345">
        <f>G142</f>
        <v>35</v>
      </c>
      <c r="H141" s="345">
        <f>H142</f>
        <v>35</v>
      </c>
    </row>
    <row r="142" spans="1:10" ht="31.5" x14ac:dyDescent="0.25">
      <c r="A142" s="343" t="s">
        <v>216</v>
      </c>
      <c r="B142" s="343" t="s">
        <v>200</v>
      </c>
      <c r="C142" s="343" t="s">
        <v>321</v>
      </c>
      <c r="D142" s="343"/>
      <c r="E142" s="344" t="s">
        <v>322</v>
      </c>
      <c r="F142" s="345">
        <f>F143</f>
        <v>156.23000000000002</v>
      </c>
      <c r="G142" s="345">
        <f t="shared" ref="G142:H142" si="75">G143</f>
        <v>35</v>
      </c>
      <c r="H142" s="345">
        <f t="shared" si="75"/>
        <v>35</v>
      </c>
    </row>
    <row r="143" spans="1:10" ht="15.75" x14ac:dyDescent="0.25">
      <c r="A143" s="343" t="s">
        <v>216</v>
      </c>
      <c r="B143" s="343" t="s">
        <v>200</v>
      </c>
      <c r="C143" s="343" t="s">
        <v>340</v>
      </c>
      <c r="D143" s="343"/>
      <c r="E143" s="344" t="s">
        <v>341</v>
      </c>
      <c r="F143" s="345">
        <f>F144</f>
        <v>156.23000000000002</v>
      </c>
      <c r="G143" s="345">
        <f t="shared" ref="G143:H143" si="76">G144</f>
        <v>35</v>
      </c>
      <c r="H143" s="345">
        <f t="shared" si="76"/>
        <v>35</v>
      </c>
    </row>
    <row r="144" spans="1:10" ht="15.75" x14ac:dyDescent="0.25">
      <c r="A144" s="343" t="s">
        <v>216</v>
      </c>
      <c r="B144" s="343" t="s">
        <v>200</v>
      </c>
      <c r="C144" s="343" t="s">
        <v>342</v>
      </c>
      <c r="D144" s="343"/>
      <c r="E144" s="344" t="s">
        <v>14</v>
      </c>
      <c r="F144" s="345">
        <f>F145+F147</f>
        <v>156.23000000000002</v>
      </c>
      <c r="G144" s="345">
        <f t="shared" ref="G144:H144" si="77">G145+G147</f>
        <v>35</v>
      </c>
      <c r="H144" s="345">
        <f t="shared" si="77"/>
        <v>35</v>
      </c>
    </row>
    <row r="145" spans="1:8" ht="31.5" x14ac:dyDescent="0.25">
      <c r="A145" s="340" t="s">
        <v>216</v>
      </c>
      <c r="B145" s="340" t="s">
        <v>200</v>
      </c>
      <c r="C145" s="340" t="s">
        <v>343</v>
      </c>
      <c r="D145" s="340"/>
      <c r="E145" s="341" t="s">
        <v>344</v>
      </c>
      <c r="F145" s="342">
        <f>F146</f>
        <v>121.23</v>
      </c>
      <c r="G145" s="342"/>
      <c r="H145" s="342"/>
    </row>
    <row r="146" spans="1:8" ht="78.75" x14ac:dyDescent="0.25">
      <c r="A146" s="335" t="s">
        <v>216</v>
      </c>
      <c r="B146" s="335" t="s">
        <v>200</v>
      </c>
      <c r="C146" s="335" t="s">
        <v>296</v>
      </c>
      <c r="D146" s="335"/>
      <c r="E146" s="336" t="s">
        <v>390</v>
      </c>
      <c r="F146" s="337">
        <v>121.23</v>
      </c>
      <c r="G146" s="337"/>
      <c r="H146" s="337"/>
    </row>
    <row r="147" spans="1:8" ht="15.75" x14ac:dyDescent="0.25">
      <c r="A147" s="340" t="s">
        <v>216</v>
      </c>
      <c r="B147" s="340" t="s">
        <v>200</v>
      </c>
      <c r="C147" s="340" t="s">
        <v>349</v>
      </c>
      <c r="D147" s="340"/>
      <c r="E147" s="341" t="s">
        <v>350</v>
      </c>
      <c r="F147" s="342">
        <f>F148</f>
        <v>35</v>
      </c>
      <c r="G147" s="342">
        <f t="shared" ref="G147:H147" si="78">G148</f>
        <v>35</v>
      </c>
      <c r="H147" s="342">
        <f t="shared" si="78"/>
        <v>35</v>
      </c>
    </row>
    <row r="148" spans="1:8" ht="63" x14ac:dyDescent="0.25">
      <c r="A148" s="335" t="s">
        <v>216</v>
      </c>
      <c r="B148" s="335" t="s">
        <v>200</v>
      </c>
      <c r="C148" s="335" t="s">
        <v>293</v>
      </c>
      <c r="D148" s="335"/>
      <c r="E148" s="336" t="s">
        <v>382</v>
      </c>
      <c r="F148" s="337">
        <f>F149</f>
        <v>35</v>
      </c>
      <c r="G148" s="337">
        <f t="shared" ref="G148:H148" si="79">G149</f>
        <v>35</v>
      </c>
      <c r="H148" s="337">
        <f t="shared" si="79"/>
        <v>35</v>
      </c>
    </row>
    <row r="149" spans="1:8" ht="15.75" x14ac:dyDescent="0.25">
      <c r="A149" s="335" t="s">
        <v>216</v>
      </c>
      <c r="B149" s="335" t="s">
        <v>200</v>
      </c>
      <c r="C149" s="335" t="s">
        <v>293</v>
      </c>
      <c r="D149" s="335" t="s">
        <v>184</v>
      </c>
      <c r="E149" s="336" t="s">
        <v>210</v>
      </c>
      <c r="F149" s="337">
        <v>35</v>
      </c>
      <c r="G149" s="337">
        <v>35</v>
      </c>
      <c r="H149" s="337">
        <v>35</v>
      </c>
    </row>
    <row r="150" spans="1:8" ht="15.75" x14ac:dyDescent="0.25">
      <c r="A150" s="343" t="s">
        <v>216</v>
      </c>
      <c r="B150" s="343" t="s">
        <v>215</v>
      </c>
      <c r="C150" s="343"/>
      <c r="D150" s="343"/>
      <c r="E150" s="344" t="s">
        <v>127</v>
      </c>
      <c r="F150" s="345">
        <f>F151</f>
        <v>42986.056000000004</v>
      </c>
      <c r="G150" s="345">
        <f t="shared" ref="G150:H151" si="80">G151</f>
        <v>17302.240000000002</v>
      </c>
      <c r="H150" s="345">
        <f t="shared" si="80"/>
        <v>17727.36</v>
      </c>
    </row>
    <row r="151" spans="1:8" ht="31.5" x14ac:dyDescent="0.25">
      <c r="A151" s="343" t="s">
        <v>216</v>
      </c>
      <c r="B151" s="343" t="s">
        <v>215</v>
      </c>
      <c r="C151" s="343" t="s">
        <v>354</v>
      </c>
      <c r="D151" s="343"/>
      <c r="E151" s="344" t="s">
        <v>355</v>
      </c>
      <c r="F151" s="345">
        <f>F152</f>
        <v>42986.056000000004</v>
      </c>
      <c r="G151" s="345">
        <f t="shared" si="80"/>
        <v>17302.240000000002</v>
      </c>
      <c r="H151" s="345">
        <f t="shared" si="80"/>
        <v>17727.36</v>
      </c>
    </row>
    <row r="152" spans="1:8" ht="110.25" x14ac:dyDescent="0.25">
      <c r="A152" s="343" t="s">
        <v>216</v>
      </c>
      <c r="B152" s="343" t="s">
        <v>215</v>
      </c>
      <c r="C152" s="343" t="s">
        <v>356</v>
      </c>
      <c r="D152" s="343"/>
      <c r="E152" s="344" t="s">
        <v>357</v>
      </c>
      <c r="F152" s="345">
        <f>F153+F170</f>
        <v>42986.056000000004</v>
      </c>
      <c r="G152" s="345">
        <f t="shared" ref="G152:H152" si="81">G153+G170</f>
        <v>17302.240000000002</v>
      </c>
      <c r="H152" s="345">
        <f t="shared" si="81"/>
        <v>17727.36</v>
      </c>
    </row>
    <row r="153" spans="1:8" ht="31.5" x14ac:dyDescent="0.25">
      <c r="A153" s="343" t="s">
        <v>216</v>
      </c>
      <c r="B153" s="343" t="s">
        <v>215</v>
      </c>
      <c r="C153" s="343" t="s">
        <v>358</v>
      </c>
      <c r="D153" s="343"/>
      <c r="E153" s="344" t="s">
        <v>359</v>
      </c>
      <c r="F153" s="345">
        <f>F154</f>
        <v>19788.04</v>
      </c>
      <c r="G153" s="345">
        <v>16626.59</v>
      </c>
      <c r="H153" s="345">
        <v>16987.36</v>
      </c>
    </row>
    <row r="154" spans="1:8" ht="78.75" x14ac:dyDescent="0.25">
      <c r="A154" s="346" t="s">
        <v>216</v>
      </c>
      <c r="B154" s="346" t="s">
        <v>215</v>
      </c>
      <c r="C154" s="346" t="s">
        <v>364</v>
      </c>
      <c r="D154" s="346"/>
      <c r="E154" s="347" t="s">
        <v>365</v>
      </c>
      <c r="F154" s="348">
        <f>F155+F159+F161+F164+F166+F168</f>
        <v>19788.04</v>
      </c>
      <c r="G154" s="348">
        <f t="shared" ref="G154:H154" si="82">G155+G159+G161+G164+G166+G168</f>
        <v>16626.59</v>
      </c>
      <c r="H154" s="348">
        <f t="shared" si="82"/>
        <v>16987.36</v>
      </c>
    </row>
    <row r="155" spans="1:8" ht="15.75" x14ac:dyDescent="0.25">
      <c r="A155" s="340" t="s">
        <v>216</v>
      </c>
      <c r="B155" s="340" t="s">
        <v>215</v>
      </c>
      <c r="C155" s="340" t="s">
        <v>298</v>
      </c>
      <c r="D155" s="340"/>
      <c r="E155" s="341" t="s">
        <v>391</v>
      </c>
      <c r="F155" s="342">
        <f>F156+F158+F157</f>
        <v>7800</v>
      </c>
      <c r="G155" s="342">
        <f t="shared" ref="G155:H155" si="83">G156+G158</f>
        <v>7056.71</v>
      </c>
      <c r="H155" s="342">
        <f t="shared" si="83"/>
        <v>7270</v>
      </c>
    </row>
    <row r="156" spans="1:8" ht="15.75" x14ac:dyDescent="0.25">
      <c r="A156" s="335" t="s">
        <v>216</v>
      </c>
      <c r="B156" s="335" t="s">
        <v>215</v>
      </c>
      <c r="C156" s="335" t="s">
        <v>298</v>
      </c>
      <c r="D156" s="335" t="s">
        <v>13</v>
      </c>
      <c r="E156" s="336" t="s">
        <v>202</v>
      </c>
      <c r="F156" s="337">
        <v>4795</v>
      </c>
      <c r="G156" s="337">
        <v>3770</v>
      </c>
      <c r="H156" s="337">
        <v>3770</v>
      </c>
    </row>
    <row r="157" spans="1:8" ht="15.75" x14ac:dyDescent="0.25">
      <c r="A157" s="335" t="s">
        <v>216</v>
      </c>
      <c r="B157" s="335" t="s">
        <v>215</v>
      </c>
      <c r="C157" s="335" t="s">
        <v>298</v>
      </c>
      <c r="D157" s="335" t="s">
        <v>455</v>
      </c>
      <c r="E157" s="336" t="s">
        <v>456</v>
      </c>
      <c r="F157" s="337">
        <v>5</v>
      </c>
      <c r="G157" s="337">
        <v>0</v>
      </c>
      <c r="H157" s="337">
        <v>0</v>
      </c>
    </row>
    <row r="158" spans="1:8" ht="15.75" x14ac:dyDescent="0.25">
      <c r="A158" s="335" t="s">
        <v>216</v>
      </c>
      <c r="B158" s="335" t="s">
        <v>215</v>
      </c>
      <c r="C158" s="335" t="s">
        <v>298</v>
      </c>
      <c r="D158" s="335" t="s">
        <v>184</v>
      </c>
      <c r="E158" s="336" t="s">
        <v>210</v>
      </c>
      <c r="F158" s="337">
        <v>3000</v>
      </c>
      <c r="G158" s="337">
        <v>3286.71</v>
      </c>
      <c r="H158" s="337">
        <v>3500</v>
      </c>
    </row>
    <row r="159" spans="1:8" ht="31.5" x14ac:dyDescent="0.25">
      <c r="A159" s="340" t="s">
        <v>216</v>
      </c>
      <c r="B159" s="340" t="s">
        <v>215</v>
      </c>
      <c r="C159" s="340" t="s">
        <v>299</v>
      </c>
      <c r="D159" s="340"/>
      <c r="E159" s="341" t="s">
        <v>392</v>
      </c>
      <c r="F159" s="342">
        <f>F160</f>
        <v>50</v>
      </c>
      <c r="G159" s="342">
        <f t="shared" ref="G159:H159" si="84">G160</f>
        <v>50</v>
      </c>
      <c r="H159" s="342">
        <f t="shared" si="84"/>
        <v>50</v>
      </c>
    </row>
    <row r="160" spans="1:8" ht="15.75" x14ac:dyDescent="0.25">
      <c r="A160" s="335" t="s">
        <v>216</v>
      </c>
      <c r="B160" s="335" t="s">
        <v>215</v>
      </c>
      <c r="C160" s="335" t="s">
        <v>299</v>
      </c>
      <c r="D160" s="335" t="s">
        <v>13</v>
      </c>
      <c r="E160" s="336" t="s">
        <v>202</v>
      </c>
      <c r="F160" s="337">
        <v>50</v>
      </c>
      <c r="G160" s="337">
        <v>50</v>
      </c>
      <c r="H160" s="337">
        <v>50</v>
      </c>
    </row>
    <row r="161" spans="1:8" ht="31.5" x14ac:dyDescent="0.25">
      <c r="A161" s="340" t="s">
        <v>216</v>
      </c>
      <c r="B161" s="340" t="s">
        <v>215</v>
      </c>
      <c r="C161" s="340" t="s">
        <v>300</v>
      </c>
      <c r="D161" s="340"/>
      <c r="E161" s="341" t="s">
        <v>393</v>
      </c>
      <c r="F161" s="342">
        <f>F162+F163</f>
        <v>6330.01</v>
      </c>
      <c r="G161" s="342">
        <f>G162</f>
        <v>8616.8799999999992</v>
      </c>
      <c r="H161" s="342">
        <f t="shared" ref="H161" si="85">H162</f>
        <v>9367.36</v>
      </c>
    </row>
    <row r="162" spans="1:8" ht="15.75" x14ac:dyDescent="0.25">
      <c r="A162" s="335" t="s">
        <v>216</v>
      </c>
      <c r="B162" s="335" t="s">
        <v>215</v>
      </c>
      <c r="C162" s="335" t="s">
        <v>300</v>
      </c>
      <c r="D162" s="335" t="s">
        <v>13</v>
      </c>
      <c r="E162" s="336" t="s">
        <v>202</v>
      </c>
      <c r="F162" s="337">
        <v>6310.01</v>
      </c>
      <c r="G162" s="337">
        <v>8616.8799999999992</v>
      </c>
      <c r="H162" s="337">
        <v>9367.36</v>
      </c>
    </row>
    <row r="163" spans="1:8" ht="15.75" x14ac:dyDescent="0.25">
      <c r="A163" s="335" t="s">
        <v>216</v>
      </c>
      <c r="B163" s="335" t="s">
        <v>215</v>
      </c>
      <c r="C163" s="335" t="s">
        <v>300</v>
      </c>
      <c r="D163" s="335" t="s">
        <v>184</v>
      </c>
      <c r="E163" s="336" t="s">
        <v>202</v>
      </c>
      <c r="F163" s="337">
        <v>20</v>
      </c>
      <c r="G163" s="337">
        <v>0</v>
      </c>
      <c r="H163" s="337">
        <v>0</v>
      </c>
    </row>
    <row r="164" spans="1:8" ht="47.25" x14ac:dyDescent="0.25">
      <c r="A164" s="335" t="s">
        <v>216</v>
      </c>
      <c r="B164" s="335" t="s">
        <v>215</v>
      </c>
      <c r="C164" s="335" t="s">
        <v>301</v>
      </c>
      <c r="D164" s="335"/>
      <c r="E164" s="336" t="s">
        <v>394</v>
      </c>
      <c r="F164" s="337">
        <f>F165</f>
        <v>0</v>
      </c>
      <c r="G164" s="337">
        <f t="shared" ref="G164:H164" si="86">G165</f>
        <v>803</v>
      </c>
      <c r="H164" s="337">
        <f t="shared" si="86"/>
        <v>200</v>
      </c>
    </row>
    <row r="165" spans="1:8" ht="15.75" x14ac:dyDescent="0.25">
      <c r="A165" s="335" t="s">
        <v>216</v>
      </c>
      <c r="B165" s="335" t="s">
        <v>215</v>
      </c>
      <c r="C165" s="335" t="s">
        <v>301</v>
      </c>
      <c r="D165" s="335" t="s">
        <v>13</v>
      </c>
      <c r="E165" s="336" t="s">
        <v>202</v>
      </c>
      <c r="F165" s="337"/>
      <c r="G165" s="337">
        <v>803</v>
      </c>
      <c r="H165" s="337">
        <v>200</v>
      </c>
    </row>
    <row r="166" spans="1:8" ht="141.75" x14ac:dyDescent="0.25">
      <c r="A166" s="335" t="s">
        <v>216</v>
      </c>
      <c r="B166" s="335" t="s">
        <v>215</v>
      </c>
      <c r="C166" s="335" t="s">
        <v>303</v>
      </c>
      <c r="D166" s="335"/>
      <c r="E166" s="339" t="s">
        <v>395</v>
      </c>
      <c r="F166" s="337">
        <f>F167</f>
        <v>1961.02</v>
      </c>
      <c r="G166" s="337">
        <f t="shared" ref="G166:H166" si="87">G167</f>
        <v>100</v>
      </c>
      <c r="H166" s="337">
        <f t="shared" si="87"/>
        <v>100</v>
      </c>
    </row>
    <row r="167" spans="1:8" ht="15.75" x14ac:dyDescent="0.25">
      <c r="A167" s="335" t="s">
        <v>216</v>
      </c>
      <c r="B167" s="335" t="s">
        <v>215</v>
      </c>
      <c r="C167" s="335" t="s">
        <v>303</v>
      </c>
      <c r="D167" s="335" t="s">
        <v>13</v>
      </c>
      <c r="E167" s="336" t="s">
        <v>202</v>
      </c>
      <c r="F167" s="337">
        <v>1961.02</v>
      </c>
      <c r="G167" s="337">
        <v>100</v>
      </c>
      <c r="H167" s="337">
        <v>100</v>
      </c>
    </row>
    <row r="168" spans="1:8" ht="63" x14ac:dyDescent="0.25">
      <c r="A168" s="335" t="s">
        <v>216</v>
      </c>
      <c r="B168" s="335" t="s">
        <v>215</v>
      </c>
      <c r="C168" s="335" t="s">
        <v>304</v>
      </c>
      <c r="D168" s="335"/>
      <c r="E168" s="336" t="s">
        <v>396</v>
      </c>
      <c r="F168" s="337">
        <f>F169</f>
        <v>3647.01</v>
      </c>
      <c r="G168" s="337">
        <f t="shared" ref="G168:H168" si="88">G169</f>
        <v>0</v>
      </c>
      <c r="H168" s="337">
        <f t="shared" si="88"/>
        <v>0</v>
      </c>
    </row>
    <row r="169" spans="1:8" ht="15.75" x14ac:dyDescent="0.25">
      <c r="A169" s="335" t="s">
        <v>216</v>
      </c>
      <c r="B169" s="335" t="s">
        <v>215</v>
      </c>
      <c r="C169" s="335" t="s">
        <v>304</v>
      </c>
      <c r="D169" s="335" t="s">
        <v>13</v>
      </c>
      <c r="E169" s="336" t="s">
        <v>202</v>
      </c>
      <c r="F169" s="337">
        <v>3647.01</v>
      </c>
      <c r="G169" s="337">
        <v>0</v>
      </c>
      <c r="H169" s="337">
        <v>0</v>
      </c>
    </row>
    <row r="170" spans="1:8" ht="31.5" x14ac:dyDescent="0.25">
      <c r="A170" s="343" t="s">
        <v>216</v>
      </c>
      <c r="B170" s="343" t="s">
        <v>215</v>
      </c>
      <c r="C170" s="343" t="s">
        <v>372</v>
      </c>
      <c r="D170" s="343"/>
      <c r="E170" s="344" t="s">
        <v>373</v>
      </c>
      <c r="F170" s="345">
        <f>F171+F174+F177+F180</f>
        <v>23198.016000000003</v>
      </c>
      <c r="G170" s="345">
        <v>675.65</v>
      </c>
      <c r="H170" s="345">
        <v>740</v>
      </c>
    </row>
    <row r="171" spans="1:8" ht="63" x14ac:dyDescent="0.25">
      <c r="A171" s="343" t="s">
        <v>216</v>
      </c>
      <c r="B171" s="343" t="s">
        <v>215</v>
      </c>
      <c r="C171" s="343" t="s">
        <v>397</v>
      </c>
      <c r="D171" s="343"/>
      <c r="E171" s="344" t="s">
        <v>398</v>
      </c>
      <c r="F171" s="345">
        <v>862.93</v>
      </c>
      <c r="G171" s="345">
        <v>675.65</v>
      </c>
      <c r="H171" s="345">
        <v>740</v>
      </c>
    </row>
    <row r="172" spans="1:8" ht="63" x14ac:dyDescent="0.25">
      <c r="A172" s="335" t="s">
        <v>216</v>
      </c>
      <c r="B172" s="335" t="s">
        <v>215</v>
      </c>
      <c r="C172" s="335" t="s">
        <v>302</v>
      </c>
      <c r="D172" s="335"/>
      <c r="E172" s="336" t="s">
        <v>399</v>
      </c>
      <c r="F172" s="337">
        <v>862.93</v>
      </c>
      <c r="G172" s="337">
        <v>675.65</v>
      </c>
      <c r="H172" s="337">
        <v>740</v>
      </c>
    </row>
    <row r="173" spans="1:8" ht="15.75" x14ac:dyDescent="0.25">
      <c r="A173" s="335" t="s">
        <v>216</v>
      </c>
      <c r="B173" s="335" t="s">
        <v>215</v>
      </c>
      <c r="C173" s="335" t="s">
        <v>302</v>
      </c>
      <c r="D173" s="335" t="s">
        <v>13</v>
      </c>
      <c r="E173" s="336" t="s">
        <v>202</v>
      </c>
      <c r="F173" s="337">
        <v>862.93</v>
      </c>
      <c r="G173" s="337">
        <v>675.65</v>
      </c>
      <c r="H173" s="337">
        <v>740</v>
      </c>
    </row>
    <row r="174" spans="1:8" ht="78.75" x14ac:dyDescent="0.25">
      <c r="A174" s="343" t="s">
        <v>216</v>
      </c>
      <c r="B174" s="343" t="s">
        <v>215</v>
      </c>
      <c r="C174" s="343" t="s">
        <v>400</v>
      </c>
      <c r="D174" s="343"/>
      <c r="E174" s="344" t="s">
        <v>401</v>
      </c>
      <c r="F174" s="345">
        <f>F175</f>
        <v>2064.6</v>
      </c>
      <c r="G174" s="345">
        <f t="shared" ref="G174:H175" si="89">G175</f>
        <v>0</v>
      </c>
      <c r="H174" s="345">
        <f t="shared" si="89"/>
        <v>0</v>
      </c>
    </row>
    <row r="175" spans="1:8" ht="47.25" x14ac:dyDescent="0.25">
      <c r="A175" s="335" t="s">
        <v>216</v>
      </c>
      <c r="B175" s="335" t="s">
        <v>215</v>
      </c>
      <c r="C175" s="335" t="s">
        <v>305</v>
      </c>
      <c r="D175" s="335"/>
      <c r="E175" s="336" t="s">
        <v>402</v>
      </c>
      <c r="F175" s="337">
        <f>F176</f>
        <v>2064.6</v>
      </c>
      <c r="G175" s="337">
        <f t="shared" si="89"/>
        <v>0</v>
      </c>
      <c r="H175" s="337">
        <f t="shared" si="89"/>
        <v>0</v>
      </c>
    </row>
    <row r="176" spans="1:8" ht="15.75" x14ac:dyDescent="0.25">
      <c r="A176" s="335" t="s">
        <v>216</v>
      </c>
      <c r="B176" s="335" t="s">
        <v>215</v>
      </c>
      <c r="C176" s="335" t="s">
        <v>305</v>
      </c>
      <c r="D176" s="335" t="s">
        <v>13</v>
      </c>
      <c r="E176" s="336" t="s">
        <v>202</v>
      </c>
      <c r="F176" s="337">
        <v>2064.6</v>
      </c>
      <c r="G176" s="337">
        <v>0</v>
      </c>
      <c r="H176" s="337">
        <v>0</v>
      </c>
    </row>
    <row r="177" spans="1:8" ht="78.75" x14ac:dyDescent="0.25">
      <c r="A177" s="343" t="s">
        <v>216</v>
      </c>
      <c r="B177" s="343" t="s">
        <v>215</v>
      </c>
      <c r="C177" s="356" t="s">
        <v>415</v>
      </c>
      <c r="D177" s="343"/>
      <c r="E177" s="344" t="s">
        <v>416</v>
      </c>
      <c r="F177" s="345">
        <f>F178</f>
        <v>8647.08</v>
      </c>
      <c r="G177" s="357">
        <v>0</v>
      </c>
      <c r="H177" s="357">
        <v>0</v>
      </c>
    </row>
    <row r="178" spans="1:8" ht="47.25" x14ac:dyDescent="0.25">
      <c r="A178" s="335" t="s">
        <v>216</v>
      </c>
      <c r="B178" s="335" t="s">
        <v>215</v>
      </c>
      <c r="C178" s="335" t="s">
        <v>306</v>
      </c>
      <c r="D178" s="335"/>
      <c r="E178" s="336" t="s">
        <v>394</v>
      </c>
      <c r="F178" s="337">
        <f>F179</f>
        <v>8647.08</v>
      </c>
      <c r="G178" s="337">
        <v>0</v>
      </c>
      <c r="H178" s="337">
        <v>0</v>
      </c>
    </row>
    <row r="179" spans="1:8" ht="15.75" x14ac:dyDescent="0.25">
      <c r="A179" s="335" t="s">
        <v>226</v>
      </c>
      <c r="B179" s="335" t="s">
        <v>215</v>
      </c>
      <c r="C179" s="335" t="s">
        <v>306</v>
      </c>
      <c r="D179" s="335" t="s">
        <v>13</v>
      </c>
      <c r="E179" s="336" t="s">
        <v>202</v>
      </c>
      <c r="F179" s="337">
        <v>8647.08</v>
      </c>
      <c r="G179" s="337">
        <v>0</v>
      </c>
      <c r="H179" s="337">
        <v>0</v>
      </c>
    </row>
    <row r="180" spans="1:8" ht="78.75" x14ac:dyDescent="0.25">
      <c r="A180" s="346" t="s">
        <v>216</v>
      </c>
      <c r="B180" s="346" t="s">
        <v>215</v>
      </c>
      <c r="C180" s="346" t="s">
        <v>417</v>
      </c>
      <c r="D180" s="346"/>
      <c r="E180" s="347" t="s">
        <v>419</v>
      </c>
      <c r="F180" s="348">
        <f>F181</f>
        <v>11623.406000000001</v>
      </c>
      <c r="G180" s="348">
        <f t="shared" ref="G180:H180" si="90">G181</f>
        <v>0</v>
      </c>
      <c r="H180" s="348">
        <f t="shared" si="90"/>
        <v>0</v>
      </c>
    </row>
    <row r="181" spans="1:8" ht="47.25" x14ac:dyDescent="0.25">
      <c r="A181" s="335" t="s">
        <v>216</v>
      </c>
      <c r="B181" s="335" t="s">
        <v>215</v>
      </c>
      <c r="C181" s="335" t="s">
        <v>418</v>
      </c>
      <c r="D181" s="335"/>
      <c r="E181" s="358" t="s">
        <v>420</v>
      </c>
      <c r="F181" s="337">
        <f>F182</f>
        <v>11623.406000000001</v>
      </c>
      <c r="G181" s="337">
        <f t="shared" ref="G181:H181" si="91">G182</f>
        <v>0</v>
      </c>
      <c r="H181" s="337">
        <f t="shared" si="91"/>
        <v>0</v>
      </c>
    </row>
    <row r="182" spans="1:8" ht="15.75" x14ac:dyDescent="0.25">
      <c r="A182" s="335" t="s">
        <v>216</v>
      </c>
      <c r="B182" s="335" t="s">
        <v>215</v>
      </c>
      <c r="C182" s="335" t="s">
        <v>418</v>
      </c>
      <c r="D182" s="335" t="s">
        <v>13</v>
      </c>
      <c r="E182" s="336" t="s">
        <v>202</v>
      </c>
      <c r="F182" s="337">
        <v>11623.406000000001</v>
      </c>
      <c r="G182" s="337">
        <v>0</v>
      </c>
      <c r="H182" s="337">
        <v>0</v>
      </c>
    </row>
    <row r="183" spans="1:8" ht="15.75" x14ac:dyDescent="0.25">
      <c r="A183" s="332" t="s">
        <v>213</v>
      </c>
      <c r="B183" s="332" t="s">
        <v>203</v>
      </c>
      <c r="C183" s="332"/>
      <c r="D183" s="332"/>
      <c r="E183" s="333" t="s">
        <v>128</v>
      </c>
      <c r="F183" s="334">
        <f>F184</f>
        <v>860.67</v>
      </c>
      <c r="G183" s="334">
        <f t="shared" ref="G183" si="92">G184</f>
        <v>200</v>
      </c>
      <c r="H183" s="334">
        <f>H184</f>
        <v>200</v>
      </c>
    </row>
    <row r="184" spans="1:8" ht="15.75" x14ac:dyDescent="0.25">
      <c r="A184" s="346" t="s">
        <v>213</v>
      </c>
      <c r="B184" s="346" t="s">
        <v>213</v>
      </c>
      <c r="C184" s="346"/>
      <c r="D184" s="346"/>
      <c r="E184" s="347" t="s">
        <v>214</v>
      </c>
      <c r="F184" s="348">
        <f>F185</f>
        <v>860.67</v>
      </c>
      <c r="G184" s="348">
        <f t="shared" ref="G184:H184" si="93">G185</f>
        <v>200</v>
      </c>
      <c r="H184" s="348">
        <f t="shared" si="93"/>
        <v>200</v>
      </c>
    </row>
    <row r="185" spans="1:8" ht="31.5" x14ac:dyDescent="0.25">
      <c r="A185" s="346" t="s">
        <v>213</v>
      </c>
      <c r="B185" s="346" t="s">
        <v>213</v>
      </c>
      <c r="C185" s="346" t="s">
        <v>354</v>
      </c>
      <c r="D185" s="346"/>
      <c r="E185" s="347" t="s">
        <v>355</v>
      </c>
      <c r="F185" s="348">
        <f>F186</f>
        <v>860.67</v>
      </c>
      <c r="G185" s="348">
        <f t="shared" ref="G185:H185" si="94">G186</f>
        <v>200</v>
      </c>
      <c r="H185" s="348">
        <f t="shared" si="94"/>
        <v>200</v>
      </c>
    </row>
    <row r="186" spans="1:8" ht="94.5" x14ac:dyDescent="0.25">
      <c r="A186" s="335" t="s">
        <v>213</v>
      </c>
      <c r="B186" s="335" t="s">
        <v>213</v>
      </c>
      <c r="C186" s="335" t="s">
        <v>356</v>
      </c>
      <c r="D186" s="335"/>
      <c r="E186" s="336" t="s">
        <v>357</v>
      </c>
      <c r="F186" s="337">
        <f>F187</f>
        <v>860.67</v>
      </c>
      <c r="G186" s="337">
        <f t="shared" ref="G186:H186" si="95">G187</f>
        <v>200</v>
      </c>
      <c r="H186" s="337">
        <f t="shared" si="95"/>
        <v>200</v>
      </c>
    </row>
    <row r="187" spans="1:8" ht="15.75" x14ac:dyDescent="0.25">
      <c r="A187" s="335" t="s">
        <v>213</v>
      </c>
      <c r="B187" s="335" t="s">
        <v>213</v>
      </c>
      <c r="C187" s="335" t="s">
        <v>358</v>
      </c>
      <c r="D187" s="335"/>
      <c r="E187" s="336" t="s">
        <v>359</v>
      </c>
      <c r="F187" s="337">
        <f>F188</f>
        <v>860.67</v>
      </c>
      <c r="G187" s="337">
        <f t="shared" ref="G187:H187" si="96">G188</f>
        <v>200</v>
      </c>
      <c r="H187" s="337">
        <f t="shared" si="96"/>
        <v>200</v>
      </c>
    </row>
    <row r="188" spans="1:8" ht="31.5" x14ac:dyDescent="0.25">
      <c r="A188" s="335" t="s">
        <v>213</v>
      </c>
      <c r="B188" s="335" t="s">
        <v>213</v>
      </c>
      <c r="C188" s="335" t="s">
        <v>403</v>
      </c>
      <c r="D188" s="335"/>
      <c r="E188" s="336" t="s">
        <v>404</v>
      </c>
      <c r="F188" s="337">
        <f>F189+F191</f>
        <v>860.67</v>
      </c>
      <c r="G188" s="337">
        <f t="shared" ref="G188:H188" si="97">G189+G191</f>
        <v>200</v>
      </c>
      <c r="H188" s="337">
        <f t="shared" si="97"/>
        <v>200</v>
      </c>
    </row>
    <row r="189" spans="1:8" ht="31.5" x14ac:dyDescent="0.25">
      <c r="A189" s="335" t="s">
        <v>213</v>
      </c>
      <c r="B189" s="335" t="s">
        <v>213</v>
      </c>
      <c r="C189" s="335" t="s">
        <v>307</v>
      </c>
      <c r="D189" s="335"/>
      <c r="E189" s="336" t="s">
        <v>405</v>
      </c>
      <c r="F189" s="337">
        <f>F190</f>
        <v>385</v>
      </c>
      <c r="G189" s="337">
        <f t="shared" ref="G189:H189" si="98">G190</f>
        <v>200</v>
      </c>
      <c r="H189" s="337">
        <f t="shared" si="98"/>
        <v>200</v>
      </c>
    </row>
    <row r="190" spans="1:8" ht="15.75" x14ac:dyDescent="0.25">
      <c r="A190" s="335" t="s">
        <v>213</v>
      </c>
      <c r="B190" s="335" t="s">
        <v>213</v>
      </c>
      <c r="C190" s="335" t="s">
        <v>307</v>
      </c>
      <c r="D190" s="335" t="s">
        <v>13</v>
      </c>
      <c r="E190" s="336" t="s">
        <v>202</v>
      </c>
      <c r="F190" s="337">
        <v>385</v>
      </c>
      <c r="G190" s="337">
        <v>200</v>
      </c>
      <c r="H190" s="337">
        <v>200</v>
      </c>
    </row>
    <row r="191" spans="1:8" ht="63" x14ac:dyDescent="0.25">
      <c r="A191" s="343" t="s">
        <v>213</v>
      </c>
      <c r="B191" s="343" t="s">
        <v>213</v>
      </c>
      <c r="C191" s="343" t="s">
        <v>308</v>
      </c>
      <c r="D191" s="343"/>
      <c r="E191" s="344" t="s">
        <v>406</v>
      </c>
      <c r="F191" s="345">
        <f>F192+F193</f>
        <v>475.66999999999996</v>
      </c>
      <c r="G191" s="345">
        <f t="shared" ref="G191:H191" si="99">G192+G193</f>
        <v>0</v>
      </c>
      <c r="H191" s="345">
        <f t="shared" si="99"/>
        <v>0</v>
      </c>
    </row>
    <row r="192" spans="1:8" ht="15.75" x14ac:dyDescent="0.25">
      <c r="A192" s="335" t="s">
        <v>213</v>
      </c>
      <c r="B192" s="335" t="s">
        <v>213</v>
      </c>
      <c r="C192" s="335" t="s">
        <v>308</v>
      </c>
      <c r="D192" s="335" t="s">
        <v>25</v>
      </c>
      <c r="E192" s="336" t="s">
        <v>206</v>
      </c>
      <c r="F192" s="337">
        <v>365.34</v>
      </c>
      <c r="G192" s="337"/>
      <c r="H192" s="337"/>
    </row>
    <row r="193" spans="1:8" ht="78.75" x14ac:dyDescent="0.25">
      <c r="A193" s="335" t="s">
        <v>213</v>
      </c>
      <c r="B193" s="335" t="s">
        <v>213</v>
      </c>
      <c r="C193" s="335" t="s">
        <v>308</v>
      </c>
      <c r="D193" s="335" t="s">
        <v>33</v>
      </c>
      <c r="E193" s="336" t="s">
        <v>209</v>
      </c>
      <c r="F193" s="337">
        <v>110.33</v>
      </c>
      <c r="G193" s="337"/>
      <c r="H193" s="337"/>
    </row>
    <row r="194" spans="1:8" ht="15.75" x14ac:dyDescent="0.25">
      <c r="A194" s="332" t="s">
        <v>208</v>
      </c>
      <c r="B194" s="332" t="s">
        <v>203</v>
      </c>
      <c r="C194" s="332"/>
      <c r="D194" s="332"/>
      <c r="E194" s="333" t="s">
        <v>131</v>
      </c>
      <c r="F194" s="334">
        <f>F195</f>
        <v>10879.42</v>
      </c>
      <c r="G194" s="334">
        <v>8077.04</v>
      </c>
      <c r="H194" s="334">
        <v>7332.58</v>
      </c>
    </row>
    <row r="195" spans="1:8" ht="15.75" x14ac:dyDescent="0.25">
      <c r="A195" s="346" t="s">
        <v>208</v>
      </c>
      <c r="B195" s="346" t="s">
        <v>207</v>
      </c>
      <c r="C195" s="346"/>
      <c r="D195" s="346"/>
      <c r="E195" s="347" t="s">
        <v>132</v>
      </c>
      <c r="F195" s="348">
        <f>F196</f>
        <v>10879.42</v>
      </c>
      <c r="G195" s="348">
        <v>8077.04</v>
      </c>
      <c r="H195" s="348">
        <v>7332.58</v>
      </c>
    </row>
    <row r="196" spans="1:8" ht="31.5" x14ac:dyDescent="0.25">
      <c r="A196" s="346" t="s">
        <v>208</v>
      </c>
      <c r="B196" s="346" t="s">
        <v>207</v>
      </c>
      <c r="C196" s="346" t="s">
        <v>354</v>
      </c>
      <c r="D196" s="346"/>
      <c r="E196" s="347" t="s">
        <v>355</v>
      </c>
      <c r="F196" s="348">
        <f>F197</f>
        <v>10879.42</v>
      </c>
      <c r="G196" s="348">
        <v>8077.04</v>
      </c>
      <c r="H196" s="348">
        <v>7332.58</v>
      </c>
    </row>
    <row r="197" spans="1:8" ht="94.5" x14ac:dyDescent="0.25">
      <c r="A197" s="335" t="s">
        <v>208</v>
      </c>
      <c r="B197" s="335" t="s">
        <v>207</v>
      </c>
      <c r="C197" s="335" t="s">
        <v>356</v>
      </c>
      <c r="D197" s="335"/>
      <c r="E197" s="336" t="s">
        <v>357</v>
      </c>
      <c r="F197" s="337">
        <f>F198</f>
        <v>10879.42</v>
      </c>
      <c r="G197" s="337">
        <f t="shared" ref="G197:H197" si="100">G198</f>
        <v>8077.04</v>
      </c>
      <c r="H197" s="337">
        <f t="shared" si="100"/>
        <v>7332.58</v>
      </c>
    </row>
    <row r="198" spans="1:8" ht="15.75" x14ac:dyDescent="0.25">
      <c r="A198" s="335" t="s">
        <v>208</v>
      </c>
      <c r="B198" s="335" t="s">
        <v>207</v>
      </c>
      <c r="C198" s="335" t="s">
        <v>358</v>
      </c>
      <c r="D198" s="335"/>
      <c r="E198" s="336" t="s">
        <v>359</v>
      </c>
      <c r="F198" s="337">
        <f>F199</f>
        <v>10879.42</v>
      </c>
      <c r="G198" s="337">
        <f t="shared" ref="G198:H198" si="101">G199</f>
        <v>8077.04</v>
      </c>
      <c r="H198" s="337">
        <f t="shared" si="101"/>
        <v>7332.58</v>
      </c>
    </row>
    <row r="199" spans="1:8" ht="47.25" x14ac:dyDescent="0.25">
      <c r="A199" s="335" t="s">
        <v>208</v>
      </c>
      <c r="B199" s="335" t="s">
        <v>207</v>
      </c>
      <c r="C199" s="335" t="s">
        <v>407</v>
      </c>
      <c r="D199" s="335"/>
      <c r="E199" s="336" t="s">
        <v>408</v>
      </c>
      <c r="F199" s="337">
        <f>F200+F207+F213+F215</f>
        <v>10879.42</v>
      </c>
      <c r="G199" s="337">
        <f t="shared" ref="G199:H199" si="102">G200+G207+G213+G215</f>
        <v>8077.04</v>
      </c>
      <c r="H199" s="337">
        <f t="shared" si="102"/>
        <v>7332.58</v>
      </c>
    </row>
    <row r="200" spans="1:8" ht="47.25" x14ac:dyDescent="0.25">
      <c r="A200" s="343" t="s">
        <v>208</v>
      </c>
      <c r="B200" s="343" t="s">
        <v>207</v>
      </c>
      <c r="C200" s="343" t="s">
        <v>309</v>
      </c>
      <c r="D200" s="343"/>
      <c r="E200" s="344" t="s">
        <v>409</v>
      </c>
      <c r="F200" s="345">
        <f>F201+F202+F203+F204+F205+F206</f>
        <v>5281.88</v>
      </c>
      <c r="G200" s="345">
        <f t="shared" ref="G200:H200" si="103">G201+G202+G203+G204+G205+G206</f>
        <v>6353</v>
      </c>
      <c r="H200" s="345">
        <f t="shared" si="103"/>
        <v>5768.62</v>
      </c>
    </row>
    <row r="201" spans="1:8" ht="15.75" x14ac:dyDescent="0.25">
      <c r="A201" s="335" t="s">
        <v>208</v>
      </c>
      <c r="B201" s="335" t="s">
        <v>207</v>
      </c>
      <c r="C201" s="335" t="s">
        <v>309</v>
      </c>
      <c r="D201" s="335" t="s">
        <v>25</v>
      </c>
      <c r="E201" s="336" t="s">
        <v>206</v>
      </c>
      <c r="F201" s="337">
        <v>3000</v>
      </c>
      <c r="G201" s="337">
        <v>3620</v>
      </c>
      <c r="H201" s="337">
        <v>3244.8</v>
      </c>
    </row>
    <row r="202" spans="1:8" ht="47.25" x14ac:dyDescent="0.25">
      <c r="A202" s="335" t="s">
        <v>208</v>
      </c>
      <c r="B202" s="335" t="s">
        <v>207</v>
      </c>
      <c r="C202" s="335" t="s">
        <v>309</v>
      </c>
      <c r="D202" s="335" t="s">
        <v>36</v>
      </c>
      <c r="E202" s="336" t="s">
        <v>211</v>
      </c>
      <c r="F202" s="337">
        <v>13</v>
      </c>
      <c r="G202" s="337">
        <v>13</v>
      </c>
      <c r="H202" s="337">
        <v>13</v>
      </c>
    </row>
    <row r="203" spans="1:8" ht="63" x14ac:dyDescent="0.25">
      <c r="A203" s="335" t="s">
        <v>208</v>
      </c>
      <c r="B203" s="335" t="s">
        <v>207</v>
      </c>
      <c r="C203" s="335" t="s">
        <v>309</v>
      </c>
      <c r="D203" s="335" t="s">
        <v>33</v>
      </c>
      <c r="E203" s="336" t="s">
        <v>209</v>
      </c>
      <c r="F203" s="337">
        <v>906</v>
      </c>
      <c r="G203" s="337">
        <v>1100</v>
      </c>
      <c r="H203" s="337">
        <v>980</v>
      </c>
    </row>
    <row r="204" spans="1:8" ht="47.25" x14ac:dyDescent="0.25">
      <c r="A204" s="335" t="s">
        <v>208</v>
      </c>
      <c r="B204" s="335" t="s">
        <v>207</v>
      </c>
      <c r="C204" s="335" t="s">
        <v>309</v>
      </c>
      <c r="D204" s="335" t="s">
        <v>35</v>
      </c>
      <c r="E204" s="336" t="s">
        <v>212</v>
      </c>
      <c r="F204" s="337">
        <v>172.88</v>
      </c>
      <c r="G204" s="337">
        <v>130</v>
      </c>
      <c r="H204" s="337">
        <v>30.82</v>
      </c>
    </row>
    <row r="205" spans="1:8" ht="15.75" x14ac:dyDescent="0.25">
      <c r="A205" s="335" t="s">
        <v>208</v>
      </c>
      <c r="B205" s="335" t="s">
        <v>207</v>
      </c>
      <c r="C205" s="335" t="s">
        <v>309</v>
      </c>
      <c r="D205" s="335" t="s">
        <v>13</v>
      </c>
      <c r="E205" s="336" t="s">
        <v>202</v>
      </c>
      <c r="F205" s="337">
        <v>1000</v>
      </c>
      <c r="G205" s="337">
        <v>1300</v>
      </c>
      <c r="H205" s="337">
        <v>1310</v>
      </c>
    </row>
    <row r="206" spans="1:8" ht="15.75" x14ac:dyDescent="0.25">
      <c r="A206" s="335" t="s">
        <v>208</v>
      </c>
      <c r="B206" s="335" t="s">
        <v>207</v>
      </c>
      <c r="C206" s="335" t="s">
        <v>309</v>
      </c>
      <c r="D206" s="335" t="s">
        <v>184</v>
      </c>
      <c r="E206" s="336" t="s">
        <v>210</v>
      </c>
      <c r="F206" s="337">
        <v>190</v>
      </c>
      <c r="G206" s="337">
        <v>190</v>
      </c>
      <c r="H206" s="337">
        <v>190</v>
      </c>
    </row>
    <row r="207" spans="1:8" ht="31.5" x14ac:dyDescent="0.25">
      <c r="A207" s="343" t="s">
        <v>208</v>
      </c>
      <c r="B207" s="343" t="s">
        <v>207</v>
      </c>
      <c r="C207" s="343" t="s">
        <v>310</v>
      </c>
      <c r="D207" s="343"/>
      <c r="E207" s="344" t="s">
        <v>410</v>
      </c>
      <c r="F207" s="345">
        <f>F208+F209+F210+F211+F212</f>
        <v>1372.54</v>
      </c>
      <c r="G207" s="345">
        <f t="shared" ref="G207:H207" si="104">G208+G209+G210+G211+G212</f>
        <v>1224.04</v>
      </c>
      <c r="H207" s="345">
        <f t="shared" si="104"/>
        <v>1263.96</v>
      </c>
    </row>
    <row r="208" spans="1:8" ht="15.75" x14ac:dyDescent="0.25">
      <c r="A208" s="335" t="s">
        <v>208</v>
      </c>
      <c r="B208" s="335" t="s">
        <v>207</v>
      </c>
      <c r="C208" s="335" t="s">
        <v>310</v>
      </c>
      <c r="D208" s="335" t="s">
        <v>25</v>
      </c>
      <c r="E208" s="336" t="s">
        <v>206</v>
      </c>
      <c r="F208" s="337">
        <v>766.54</v>
      </c>
      <c r="G208" s="337">
        <v>766.54</v>
      </c>
      <c r="H208" s="337">
        <v>797.2</v>
      </c>
    </row>
    <row r="209" spans="1:8" ht="47.25" x14ac:dyDescent="0.25">
      <c r="A209" s="335" t="s">
        <v>208</v>
      </c>
      <c r="B209" s="335" t="s">
        <v>207</v>
      </c>
      <c r="C209" s="335" t="s">
        <v>310</v>
      </c>
      <c r="D209" s="335" t="s">
        <v>36</v>
      </c>
      <c r="E209" s="336" t="s">
        <v>211</v>
      </c>
      <c r="F209" s="337">
        <v>10</v>
      </c>
      <c r="G209" s="337">
        <v>10</v>
      </c>
      <c r="H209" s="337">
        <v>10</v>
      </c>
    </row>
    <row r="210" spans="1:8" ht="63" x14ac:dyDescent="0.25">
      <c r="A210" s="335" t="s">
        <v>208</v>
      </c>
      <c r="B210" s="335" t="s">
        <v>207</v>
      </c>
      <c r="C210" s="335" t="s">
        <v>310</v>
      </c>
      <c r="D210" s="335" t="s">
        <v>33</v>
      </c>
      <c r="E210" s="336" t="s">
        <v>209</v>
      </c>
      <c r="F210" s="337">
        <v>232</v>
      </c>
      <c r="G210" s="337">
        <v>231.5</v>
      </c>
      <c r="H210" s="337">
        <v>240.76</v>
      </c>
    </row>
    <row r="211" spans="1:8" ht="15.75" x14ac:dyDescent="0.25">
      <c r="A211" s="335" t="s">
        <v>208</v>
      </c>
      <c r="B211" s="335" t="s">
        <v>207</v>
      </c>
      <c r="C211" s="335" t="s">
        <v>310</v>
      </c>
      <c r="D211" s="335" t="s">
        <v>13</v>
      </c>
      <c r="E211" s="336" t="s">
        <v>202</v>
      </c>
      <c r="F211" s="337">
        <v>328</v>
      </c>
      <c r="G211" s="337">
        <v>180</v>
      </c>
      <c r="H211" s="337">
        <v>180</v>
      </c>
    </row>
    <row r="212" spans="1:8" ht="15.75" x14ac:dyDescent="0.25">
      <c r="A212" s="335" t="s">
        <v>208</v>
      </c>
      <c r="B212" s="335" t="s">
        <v>207</v>
      </c>
      <c r="C212" s="335" t="s">
        <v>310</v>
      </c>
      <c r="D212" s="335" t="s">
        <v>184</v>
      </c>
      <c r="E212" s="336" t="s">
        <v>210</v>
      </c>
      <c r="F212" s="337">
        <v>36</v>
      </c>
      <c r="G212" s="337">
        <v>36</v>
      </c>
      <c r="H212" s="337">
        <v>36</v>
      </c>
    </row>
    <row r="213" spans="1:8" ht="47.25" x14ac:dyDescent="0.25">
      <c r="A213" s="343" t="s">
        <v>208</v>
      </c>
      <c r="B213" s="343" t="s">
        <v>207</v>
      </c>
      <c r="C213" s="343" t="s">
        <v>311</v>
      </c>
      <c r="D213" s="343"/>
      <c r="E213" s="344" t="s">
        <v>411</v>
      </c>
      <c r="F213" s="345">
        <f>F214</f>
        <v>1090</v>
      </c>
      <c r="G213" s="345">
        <f t="shared" ref="G213:H213" si="105">G214</f>
        <v>500</v>
      </c>
      <c r="H213" s="345">
        <f t="shared" si="105"/>
        <v>300</v>
      </c>
    </row>
    <row r="214" spans="1:8" ht="15.75" x14ac:dyDescent="0.25">
      <c r="A214" s="335" t="s">
        <v>208</v>
      </c>
      <c r="B214" s="335" t="s">
        <v>207</v>
      </c>
      <c r="C214" s="335" t="s">
        <v>311</v>
      </c>
      <c r="D214" s="335" t="s">
        <v>13</v>
      </c>
      <c r="E214" s="336" t="s">
        <v>202</v>
      </c>
      <c r="F214" s="337">
        <v>1090</v>
      </c>
      <c r="G214" s="337">
        <v>500</v>
      </c>
      <c r="H214" s="337">
        <v>300</v>
      </c>
    </row>
    <row r="215" spans="1:8" ht="173.25" x14ac:dyDescent="0.25">
      <c r="A215" s="343" t="s">
        <v>208</v>
      </c>
      <c r="B215" s="343" t="s">
        <v>207</v>
      </c>
      <c r="C215" s="343" t="s">
        <v>312</v>
      </c>
      <c r="D215" s="343"/>
      <c r="E215" s="349" t="s">
        <v>412</v>
      </c>
      <c r="F215" s="345">
        <f>F216+F217</f>
        <v>3135</v>
      </c>
      <c r="G215" s="345"/>
      <c r="H215" s="345"/>
    </row>
    <row r="216" spans="1:8" ht="15.75" x14ac:dyDescent="0.25">
      <c r="A216" s="335" t="s">
        <v>208</v>
      </c>
      <c r="B216" s="335" t="s">
        <v>207</v>
      </c>
      <c r="C216" s="335" t="s">
        <v>312</v>
      </c>
      <c r="D216" s="335" t="s">
        <v>25</v>
      </c>
      <c r="E216" s="336" t="s">
        <v>206</v>
      </c>
      <c r="F216" s="337">
        <v>2407.84</v>
      </c>
      <c r="G216" s="337"/>
      <c r="H216" s="337"/>
    </row>
    <row r="217" spans="1:8" ht="63" x14ac:dyDescent="0.25">
      <c r="A217" s="335" t="s">
        <v>208</v>
      </c>
      <c r="B217" s="335" t="s">
        <v>207</v>
      </c>
      <c r="C217" s="335" t="s">
        <v>312</v>
      </c>
      <c r="D217" s="335" t="s">
        <v>33</v>
      </c>
      <c r="E217" s="336" t="s">
        <v>209</v>
      </c>
      <c r="F217" s="337">
        <v>727.16</v>
      </c>
      <c r="G217" s="337"/>
      <c r="H217" s="337"/>
    </row>
    <row r="218" spans="1:8" ht="15.75" x14ac:dyDescent="0.25">
      <c r="A218" s="332" t="s">
        <v>205</v>
      </c>
      <c r="B218" s="332" t="s">
        <v>203</v>
      </c>
      <c r="C218" s="332"/>
      <c r="D218" s="332"/>
      <c r="E218" s="333" t="s">
        <v>28</v>
      </c>
      <c r="F218" s="334">
        <f t="shared" ref="F218:F224" si="106">F219</f>
        <v>861.96</v>
      </c>
      <c r="G218" s="334">
        <f t="shared" ref="G218:H218" si="107">G219</f>
        <v>635.80999999999995</v>
      </c>
      <c r="H218" s="334">
        <f t="shared" si="107"/>
        <v>664.36</v>
      </c>
    </row>
    <row r="219" spans="1:8" ht="15.75" x14ac:dyDescent="0.25">
      <c r="A219" s="346" t="s">
        <v>205</v>
      </c>
      <c r="B219" s="346" t="s">
        <v>207</v>
      </c>
      <c r="C219" s="346"/>
      <c r="D219" s="346"/>
      <c r="E219" s="347" t="s">
        <v>46</v>
      </c>
      <c r="F219" s="348">
        <f t="shared" si="106"/>
        <v>861.96</v>
      </c>
      <c r="G219" s="348">
        <f t="shared" ref="G219:H224" si="108">G220</f>
        <v>635.80999999999995</v>
      </c>
      <c r="H219" s="348">
        <f t="shared" si="108"/>
        <v>664.36</v>
      </c>
    </row>
    <row r="220" spans="1:8" ht="31.5" x14ac:dyDescent="0.25">
      <c r="A220" s="346" t="s">
        <v>205</v>
      </c>
      <c r="B220" s="346" t="s">
        <v>207</v>
      </c>
      <c r="C220" s="346" t="s">
        <v>321</v>
      </c>
      <c r="D220" s="346"/>
      <c r="E220" s="347" t="s">
        <v>322</v>
      </c>
      <c r="F220" s="348">
        <f t="shared" si="106"/>
        <v>861.96</v>
      </c>
      <c r="G220" s="348">
        <f t="shared" si="108"/>
        <v>635.80999999999995</v>
      </c>
      <c r="H220" s="348">
        <f t="shared" si="108"/>
        <v>664.36</v>
      </c>
    </row>
    <row r="221" spans="1:8" ht="15.75" x14ac:dyDescent="0.25">
      <c r="A221" s="335" t="s">
        <v>205</v>
      </c>
      <c r="B221" s="335" t="s">
        <v>207</v>
      </c>
      <c r="C221" s="335" t="s">
        <v>340</v>
      </c>
      <c r="D221" s="335"/>
      <c r="E221" s="336" t="s">
        <v>341</v>
      </c>
      <c r="F221" s="337">
        <f t="shared" si="106"/>
        <v>861.96</v>
      </c>
      <c r="G221" s="337">
        <f t="shared" si="108"/>
        <v>635.80999999999995</v>
      </c>
      <c r="H221" s="337">
        <f t="shared" si="108"/>
        <v>664.36</v>
      </c>
    </row>
    <row r="222" spans="1:8" ht="15.75" x14ac:dyDescent="0.25">
      <c r="A222" s="335" t="s">
        <v>205</v>
      </c>
      <c r="B222" s="335" t="s">
        <v>207</v>
      </c>
      <c r="C222" s="335" t="s">
        <v>342</v>
      </c>
      <c r="D222" s="335"/>
      <c r="E222" s="336" t="s">
        <v>14</v>
      </c>
      <c r="F222" s="337">
        <f t="shared" si="106"/>
        <v>861.96</v>
      </c>
      <c r="G222" s="337">
        <f t="shared" si="108"/>
        <v>635.80999999999995</v>
      </c>
      <c r="H222" s="337">
        <f t="shared" si="108"/>
        <v>664.36</v>
      </c>
    </row>
    <row r="223" spans="1:8" ht="15.75" x14ac:dyDescent="0.25">
      <c r="A223" s="335" t="s">
        <v>205</v>
      </c>
      <c r="B223" s="335" t="s">
        <v>207</v>
      </c>
      <c r="C223" s="335" t="s">
        <v>349</v>
      </c>
      <c r="D223" s="335"/>
      <c r="E223" s="336" t="s">
        <v>350</v>
      </c>
      <c r="F223" s="337">
        <f t="shared" si="106"/>
        <v>861.96</v>
      </c>
      <c r="G223" s="337">
        <f t="shared" si="108"/>
        <v>635.80999999999995</v>
      </c>
      <c r="H223" s="337">
        <f t="shared" si="108"/>
        <v>664.36</v>
      </c>
    </row>
    <row r="224" spans="1:8" ht="31.5" x14ac:dyDescent="0.25">
      <c r="A224" s="335" t="s">
        <v>205</v>
      </c>
      <c r="B224" s="335" t="s">
        <v>207</v>
      </c>
      <c r="C224" s="335" t="s">
        <v>313</v>
      </c>
      <c r="D224" s="335"/>
      <c r="E224" s="336" t="s">
        <v>413</v>
      </c>
      <c r="F224" s="337">
        <f t="shared" si="106"/>
        <v>861.96</v>
      </c>
      <c r="G224" s="337">
        <f t="shared" si="108"/>
        <v>635.80999999999995</v>
      </c>
      <c r="H224" s="337">
        <f t="shared" si="108"/>
        <v>664.36</v>
      </c>
    </row>
    <row r="225" spans="1:8" ht="63" x14ac:dyDescent="0.25">
      <c r="A225" s="335" t="s">
        <v>205</v>
      </c>
      <c r="B225" s="335" t="s">
        <v>207</v>
      </c>
      <c r="C225" s="335" t="s">
        <v>313</v>
      </c>
      <c r="D225" s="335" t="s">
        <v>27</v>
      </c>
      <c r="E225" s="336" t="s">
        <v>130</v>
      </c>
      <c r="F225" s="337">
        <v>861.96</v>
      </c>
      <c r="G225" s="337">
        <v>635.80999999999995</v>
      </c>
      <c r="H225" s="337">
        <v>664.36</v>
      </c>
    </row>
    <row r="226" spans="1:8" ht="31.5" x14ac:dyDescent="0.25">
      <c r="A226" s="332" t="s">
        <v>201</v>
      </c>
      <c r="B226" s="332" t="s">
        <v>203</v>
      </c>
      <c r="C226" s="332"/>
      <c r="D226" s="332"/>
      <c r="E226" s="333" t="s">
        <v>133</v>
      </c>
      <c r="F226" s="334">
        <f t="shared" ref="F226:F232" si="109">F227</f>
        <v>1000</v>
      </c>
      <c r="G226" s="334">
        <f t="shared" ref="G226:H226" si="110">G227</f>
        <v>1100</v>
      </c>
      <c r="H226" s="334">
        <f t="shared" si="110"/>
        <v>1000</v>
      </c>
    </row>
    <row r="227" spans="1:8" ht="15.75" x14ac:dyDescent="0.25">
      <c r="A227" s="335" t="s">
        <v>201</v>
      </c>
      <c r="B227" s="335" t="s">
        <v>200</v>
      </c>
      <c r="C227" s="335"/>
      <c r="D227" s="335"/>
      <c r="E227" s="336" t="s">
        <v>135</v>
      </c>
      <c r="F227" s="337">
        <f t="shared" si="109"/>
        <v>1000</v>
      </c>
      <c r="G227" s="337">
        <f t="shared" ref="G227:H227" si="111">G228</f>
        <v>1100</v>
      </c>
      <c r="H227" s="337">
        <f t="shared" si="111"/>
        <v>1000</v>
      </c>
    </row>
    <row r="228" spans="1:8" ht="31.5" x14ac:dyDescent="0.25">
      <c r="A228" s="335" t="s">
        <v>201</v>
      </c>
      <c r="B228" s="335" t="s">
        <v>200</v>
      </c>
      <c r="C228" s="335" t="s">
        <v>354</v>
      </c>
      <c r="D228" s="335"/>
      <c r="E228" s="336" t="s">
        <v>355</v>
      </c>
      <c r="F228" s="337">
        <f t="shared" si="109"/>
        <v>1000</v>
      </c>
      <c r="G228" s="337">
        <f t="shared" ref="G228:H228" si="112">G229</f>
        <v>1100</v>
      </c>
      <c r="H228" s="337">
        <f t="shared" si="112"/>
        <v>1000</v>
      </c>
    </row>
    <row r="229" spans="1:8" ht="94.5" x14ac:dyDescent="0.25">
      <c r="A229" s="335" t="s">
        <v>201</v>
      </c>
      <c r="B229" s="335" t="s">
        <v>200</v>
      </c>
      <c r="C229" s="335" t="s">
        <v>356</v>
      </c>
      <c r="D229" s="335"/>
      <c r="E229" s="336" t="s">
        <v>357</v>
      </c>
      <c r="F229" s="337">
        <f t="shared" si="109"/>
        <v>1000</v>
      </c>
      <c r="G229" s="337">
        <f t="shared" ref="G229:H229" si="113">G230</f>
        <v>1100</v>
      </c>
      <c r="H229" s="337">
        <f t="shared" si="113"/>
        <v>1000</v>
      </c>
    </row>
    <row r="230" spans="1:8" ht="15.75" x14ac:dyDescent="0.25">
      <c r="A230" s="335" t="s">
        <v>201</v>
      </c>
      <c r="B230" s="335" t="s">
        <v>200</v>
      </c>
      <c r="C230" s="335" t="s">
        <v>358</v>
      </c>
      <c r="D230" s="335"/>
      <c r="E230" s="336" t="s">
        <v>359</v>
      </c>
      <c r="F230" s="337">
        <f t="shared" si="109"/>
        <v>1000</v>
      </c>
      <c r="G230" s="337">
        <f t="shared" ref="G230:H230" si="114">G231</f>
        <v>1100</v>
      </c>
      <c r="H230" s="337">
        <f t="shared" si="114"/>
        <v>1000</v>
      </c>
    </row>
    <row r="231" spans="1:8" ht="47.25" x14ac:dyDescent="0.25">
      <c r="A231" s="335" t="s">
        <v>201</v>
      </c>
      <c r="B231" s="335" t="s">
        <v>200</v>
      </c>
      <c r="C231" s="335" t="s">
        <v>407</v>
      </c>
      <c r="D231" s="335"/>
      <c r="E231" s="336" t="s">
        <v>408</v>
      </c>
      <c r="F231" s="337">
        <f t="shared" si="109"/>
        <v>1000</v>
      </c>
      <c r="G231" s="337">
        <f t="shared" ref="G231:H231" si="115">G232</f>
        <v>1100</v>
      </c>
      <c r="H231" s="337">
        <f t="shared" si="115"/>
        <v>1000</v>
      </c>
    </row>
    <row r="232" spans="1:8" ht="47.25" x14ac:dyDescent="0.25">
      <c r="A232" s="335" t="s">
        <v>201</v>
      </c>
      <c r="B232" s="335" t="s">
        <v>200</v>
      </c>
      <c r="C232" s="335" t="s">
        <v>314</v>
      </c>
      <c r="D232" s="335"/>
      <c r="E232" s="336" t="s">
        <v>414</v>
      </c>
      <c r="F232" s="337">
        <f t="shared" si="109"/>
        <v>1000</v>
      </c>
      <c r="G232" s="337">
        <f t="shared" ref="G232:H232" si="116">G233</f>
        <v>1100</v>
      </c>
      <c r="H232" s="337">
        <f t="shared" si="116"/>
        <v>1000</v>
      </c>
    </row>
    <row r="233" spans="1:8" ht="15.75" x14ac:dyDescent="0.25">
      <c r="A233" s="335" t="s">
        <v>201</v>
      </c>
      <c r="B233" s="335" t="s">
        <v>200</v>
      </c>
      <c r="C233" s="335" t="s">
        <v>314</v>
      </c>
      <c r="D233" s="335" t="s">
        <v>13</v>
      </c>
      <c r="E233" s="336" t="s">
        <v>202</v>
      </c>
      <c r="F233" s="337">
        <v>1000</v>
      </c>
      <c r="G233" s="337">
        <v>1100</v>
      </c>
      <c r="H233" s="337">
        <v>1000</v>
      </c>
    </row>
    <row r="234" spans="1:8" ht="15.75" x14ac:dyDescent="0.25">
      <c r="A234" s="332"/>
      <c r="B234" s="332"/>
      <c r="C234" s="332"/>
      <c r="D234" s="332"/>
      <c r="E234" s="333" t="s">
        <v>199</v>
      </c>
      <c r="F234" s="334">
        <f>F10+F71+F80+F88+F183+F194+F218+F226+F118+F129+F142+F151</f>
        <v>92084.583000000013</v>
      </c>
      <c r="G234" s="334">
        <f>G10+G71+G80+G88+G183+G194+G218+G226+G118+G129+G142+G151</f>
        <v>56746.049999999988</v>
      </c>
      <c r="H234" s="334">
        <f>H10+H71+H80+H88+H183+H194+H218+H226+H118+H129+H142+H151</f>
        <v>54311.63</v>
      </c>
    </row>
    <row r="239" spans="1:8" x14ac:dyDescent="0.2">
      <c r="F239" s="3"/>
    </row>
  </sheetData>
  <mergeCells count="13">
    <mergeCell ref="F8:F9"/>
    <mergeCell ref="G8:G9"/>
    <mergeCell ref="H8:H9"/>
    <mergeCell ref="F1:H1"/>
    <mergeCell ref="F2:H2"/>
    <mergeCell ref="F3:H3"/>
    <mergeCell ref="F4:H4"/>
    <mergeCell ref="A6:H6"/>
    <mergeCell ref="A8:A9"/>
    <mergeCell ref="B8:B9"/>
    <mergeCell ref="C8:C9"/>
    <mergeCell ref="D8:D9"/>
    <mergeCell ref="E8:E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2 на 2022 </vt:lpstr>
      <vt:lpstr>приложение 2 с КЦ</vt:lpstr>
      <vt:lpstr>ПРИЛОЖЕНИЕ 2 на 2023</vt:lpstr>
      <vt:lpstr>ПРИЛОЖЕНИЕ 2 на 2023 год</vt:lpstr>
      <vt:lpstr>ПРИЛОЖЕНИЕ 2 на 2024 год</vt:lpstr>
      <vt:lpstr>ПРИЛОЖЕНИЕ 2 на 2024</vt:lpstr>
      <vt:lpstr>ПРИЛОЖЕНИЕ 3</vt:lpstr>
      <vt:lpstr>ПРИЛОЖЕНИЕ 6</vt:lpstr>
      <vt:lpstr>приложение 6.1</vt:lpstr>
      <vt:lpstr>приложение 7</vt:lpstr>
      <vt:lpstr>ПРИЛОЖЕНИЕ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2022-03-17T06:44:47Z</cp:lastPrinted>
  <dcterms:created xsi:type="dcterms:W3CDTF">1996-10-08T23:32:33Z</dcterms:created>
  <dcterms:modified xsi:type="dcterms:W3CDTF">2022-03-17T07:08:18Z</dcterms:modified>
</cp:coreProperties>
</file>