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ИСПОЛНЕНИЕ БЮДЖЕТА\Проект отчета об исполнении бюджета за 2021 год\"/>
    </mc:Choice>
  </mc:AlternateContent>
  <xr:revisionPtr revIDLastSave="0" documentId="13_ncr:1_{E8804052-F28A-4222-B03F-4CF98DBF2EE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расходов'!$A$16:$H$16</definedName>
    <definedName name="BFT_Print_Titles" localSheetId="0">'Роспись расходов'!$8:$10</definedName>
    <definedName name="_xlnm.Print_Titles" localSheetId="0">'Роспись расходов'!$8:$10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4" i="12" l="1"/>
  <c r="H112" i="12"/>
  <c r="H89" i="12"/>
  <c r="H90" i="12"/>
  <c r="G55" i="12" l="1"/>
  <c r="G54" i="12" s="1"/>
  <c r="F55" i="12"/>
  <c r="F54" i="12" s="1"/>
  <c r="H47" i="12"/>
  <c r="F78" i="12"/>
  <c r="H83" i="12"/>
  <c r="H46" i="12" l="1"/>
  <c r="H34" i="12"/>
  <c r="H33" i="12"/>
  <c r="H22" i="12"/>
  <c r="H21" i="12"/>
  <c r="G106" i="12"/>
  <c r="F106" i="12"/>
  <c r="H115" i="12"/>
  <c r="G69" i="12"/>
  <c r="F58" i="12"/>
  <c r="H61" i="12"/>
  <c r="G44" i="12"/>
  <c r="F44" i="12"/>
  <c r="H45" i="12"/>
  <c r="F41" i="12"/>
  <c r="F40" i="12" s="1"/>
  <c r="H28" i="12"/>
  <c r="F16" i="12"/>
  <c r="F124" i="12"/>
  <c r="G116" i="12"/>
  <c r="F116" i="12"/>
  <c r="H121" i="12"/>
  <c r="H108" i="12"/>
  <c r="H85" i="12"/>
  <c r="H84" i="12"/>
  <c r="H81" i="12"/>
  <c r="F69" i="12"/>
  <c r="H74" i="12"/>
  <c r="F75" i="12"/>
  <c r="G75" i="12"/>
  <c r="G64" i="12"/>
  <c r="F64" i="12"/>
  <c r="H67" i="12"/>
  <c r="G98" i="12"/>
  <c r="F98" i="12"/>
  <c r="H100" i="12"/>
  <c r="F92" i="12"/>
  <c r="G58" i="12"/>
  <c r="G36" i="12"/>
  <c r="F36" i="12"/>
  <c r="G124" i="12"/>
  <c r="F68" i="12" l="1"/>
  <c r="H75" i="12"/>
  <c r="G78" i="12"/>
  <c r="H78" i="12" s="1"/>
  <c r="H71" i="12"/>
  <c r="H63" i="12"/>
  <c r="H58" i="12" l="1"/>
  <c r="F57" i="12"/>
  <c r="G16" i="12"/>
  <c r="G105" i="12" l="1"/>
  <c r="H88" i="12" l="1"/>
  <c r="H80" i="12"/>
  <c r="G127" i="12" l="1"/>
  <c r="H128" i="12"/>
  <c r="H110" i="12"/>
  <c r="H111" i="12"/>
  <c r="H113" i="12"/>
  <c r="H114" i="12"/>
  <c r="H118" i="12"/>
  <c r="H99" i="12"/>
  <c r="G92" i="12"/>
  <c r="G91" i="12" s="1"/>
  <c r="H93" i="12"/>
  <c r="H87" i="12"/>
  <c r="H76" i="12"/>
  <c r="H77" i="12"/>
  <c r="H70" i="12"/>
  <c r="H73" i="12"/>
  <c r="H72" i="12"/>
  <c r="G57" i="12"/>
  <c r="H66" i="12"/>
  <c r="H65" i="12"/>
  <c r="H62" i="12"/>
  <c r="H60" i="12"/>
  <c r="H59" i="12"/>
  <c r="H56" i="12"/>
  <c r="H54" i="12"/>
  <c r="G51" i="12"/>
  <c r="G50" i="12" s="1"/>
  <c r="G49" i="12" s="1"/>
  <c r="H53" i="12"/>
  <c r="H52" i="12"/>
  <c r="G43" i="12"/>
  <c r="H48" i="12"/>
  <c r="G41" i="12"/>
  <c r="G40" i="12" s="1"/>
  <c r="H41" i="12"/>
  <c r="H38" i="12"/>
  <c r="H39" i="12"/>
  <c r="H37" i="12"/>
  <c r="H35" i="12"/>
  <c r="H32" i="12"/>
  <c r="H31" i="12"/>
  <c r="H30" i="12"/>
  <c r="H29" i="12"/>
  <c r="H27" i="12"/>
  <c r="H25" i="12"/>
  <c r="H24" i="12"/>
  <c r="H23" i="12"/>
  <c r="H20" i="12"/>
  <c r="H19" i="12"/>
  <c r="H18" i="12"/>
  <c r="H17" i="12"/>
  <c r="H14" i="12"/>
  <c r="G14" i="12"/>
  <c r="G13" i="12" l="1"/>
  <c r="G68" i="12"/>
  <c r="G97" i="12"/>
  <c r="G96" i="12" s="1"/>
  <c r="G123" i="12"/>
  <c r="G104" i="12" s="1"/>
  <c r="G103" i="12" s="1"/>
  <c r="F127" i="12"/>
  <c r="H127" i="12" s="1"/>
  <c r="G12" i="12" l="1"/>
  <c r="F51" i="12"/>
  <c r="H51" i="12" s="1"/>
  <c r="H50" i="12" s="1"/>
  <c r="H49" i="12" s="1"/>
  <c r="H36" i="12"/>
  <c r="H120" i="12"/>
  <c r="H109" i="12"/>
  <c r="H126" i="12"/>
  <c r="H125" i="12"/>
  <c r="H119" i="12"/>
  <c r="H122" i="12"/>
  <c r="H95" i="12"/>
  <c r="H94" i="12"/>
  <c r="H82" i="12"/>
  <c r="H79" i="12"/>
  <c r="G101" i="12" l="1"/>
  <c r="G11" i="12"/>
  <c r="H117" i="12"/>
  <c r="H86" i="12"/>
  <c r="H107" i="12"/>
  <c r="H69" i="12"/>
  <c r="F105" i="12" l="1"/>
  <c r="H116" i="12"/>
  <c r="H68" i="12"/>
  <c r="H106" i="12"/>
  <c r="F123" i="12"/>
  <c r="H124" i="12"/>
  <c r="H123" i="12" s="1"/>
  <c r="F50" i="12"/>
  <c r="F103" i="12" l="1"/>
  <c r="H105" i="12"/>
  <c r="H104" i="12" l="1"/>
  <c r="H16" i="12"/>
  <c r="H26" i="12"/>
  <c r="H44" i="12"/>
  <c r="H43" i="12" s="1"/>
  <c r="H103" i="12" l="1"/>
  <c r="H98" i="12"/>
  <c r="H97" i="12" s="1"/>
  <c r="H96" i="12" s="1"/>
  <c r="H92" i="12" l="1"/>
  <c r="H91" i="12" s="1"/>
  <c r="H57" i="12" l="1"/>
  <c r="H64" i="12"/>
  <c r="F43" i="12"/>
  <c r="H55" i="12" l="1"/>
  <c r="F49" i="12" l="1"/>
  <c r="F14" i="12" l="1"/>
  <c r="F13" i="12" s="1"/>
  <c r="H13" i="12" l="1"/>
  <c r="F91" i="12"/>
  <c r="F97" i="12" l="1"/>
  <c r="F96" i="12" s="1"/>
  <c r="F12" i="12" l="1"/>
  <c r="F101" i="12" l="1"/>
  <c r="H101" i="12" s="1"/>
  <c r="H12" i="12"/>
  <c r="F11" i="12"/>
  <c r="H11" i="12" s="1"/>
</calcChain>
</file>

<file path=xl/sharedStrings.xml><?xml version="1.0" encoding="utf-8"?>
<sst xmlns="http://schemas.openxmlformats.org/spreadsheetml/2006/main" count="579" uniqueCount="182">
  <si>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</si>
  <si>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</si>
  <si>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</si>
  <si>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</si>
  <si>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</si>
  <si>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</si>
  <si>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</si>
  <si>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</si>
  <si>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</si>
  <si>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</si>
  <si>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</si>
  <si>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</si>
  <si>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</si>
  <si>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</si>
  <si>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</si>
  <si>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</si>
  <si>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</si>
  <si>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</si>
  <si>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</si>
  <si>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</si>
  <si>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</si>
  <si>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</si>
  <si>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</si>
  <si>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</si>
  <si>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</si>
  <si>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</si>
  <si>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</si>
  <si>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</si>
  <si>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</si>
  <si>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</si>
  <si>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</si>
  <si>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</si>
  <si>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</si>
  <si>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</si>
  <si>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</si>
  <si>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</si>
  <si>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</si>
  <si>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</si>
  <si>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</si>
  <si>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</si>
  <si>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</si>
  <si>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</si>
  <si>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</si>
  <si>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</si>
  <si>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</si>
  <si>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</si>
  <si>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</si>
  <si>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</si>
  <si>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</si>
  <si>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</si>
  <si>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</si>
  <si>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</si>
  <si>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</si>
  <si>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</si>
  <si>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</si>
  <si>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</si>
  <si>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</si>
  <si>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</si>
  <si>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</si>
  <si>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</si>
  <si>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</si>
  <si>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</si>
  <si>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</si>
  <si>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</si>
  <si>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</si>
  <si>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</si>
  <si>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</si>
  <si>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</si>
  <si>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</si>
  <si>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</si>
  <si>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</si>
  <si>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</si>
  <si>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</si>
  <si>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</si>
  <si>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</si>
  <si>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</si>
  <si>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</si>
  <si>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</si>
  <si>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</si>
  <si>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</si>
  <si>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</si>
  <si>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</si>
  <si>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</si>
  <si>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</si>
  <si>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</si>
  <si>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</si>
  <si>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</si>
  <si>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</si>
  <si>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</si>
  <si>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</si>
  <si>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</si>
  <si>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</si>
  <si>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</si>
  <si>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</si>
  <si>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</si>
  <si>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</si>
  <si>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</si>
  <si>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</si>
  <si>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</si>
  <si>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</si>
  <si>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</si>
  <si>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</si>
  <si>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</si>
  <si>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</si>
  <si>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</si>
  <si>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</si>
  <si>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</si>
  <si>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</si>
  <si>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</si>
  <si>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</si>
  <si>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</si>
  <si>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</si>
  <si>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</si>
  <si>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</si>
  <si>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</si>
  <si>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</si>
  <si>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</si>
  <si>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</si>
  <si>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</si>
  <si>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</si>
  <si>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</si>
  <si>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7Ц20000000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</si>
  <si>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</si>
  <si>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</si>
  <si>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</si>
  <si>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</si>
  <si>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</si>
  <si>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</si>
  <si>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</si>
  <si>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</si>
  <si>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</si>
  <si>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</si>
  <si>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7Ц30016400</t>
  </si>
  <si>
    <t>7Ц30015380</t>
  </si>
  <si>
    <t>7Ц30015420</t>
  </si>
  <si>
    <t>7Ц300S4660</t>
  </si>
  <si>
    <t>7Ц300S4841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</si>
  <si>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</si>
  <si>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</si>
  <si>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</si>
  <si>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</si>
  <si>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</si>
  <si>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</si>
  <si>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</si>
  <si>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</si>
  <si>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</si>
  <si>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</si>
  <si>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</si>
  <si>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</si>
  <si>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Ассигнования 2021 год</t>
  </si>
  <si>
    <t>852</t>
  </si>
  <si>
    <t>7Ц100S4850</t>
  </si>
  <si>
    <t>7Ц10015510</t>
  </si>
  <si>
    <t>7Ц00S4860</t>
  </si>
  <si>
    <t>247</t>
  </si>
  <si>
    <t>7Ц300L5760</t>
  </si>
  <si>
    <t>7Ц300S4310</t>
  </si>
  <si>
    <t>7Ц300S4790</t>
  </si>
  <si>
    <t>7Ц300S5670</t>
  </si>
  <si>
    <t xml:space="preserve">Уплата пени и штрафа </t>
  </si>
  <si>
    <t>6290015040</t>
  </si>
  <si>
    <t>831</t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</si>
  <si>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8"/>
        <rFont val="Arial"/>
        <family val="2"/>
        <charset val="204"/>
      </rPr>
      <t>(КЦ 54)</t>
    </r>
  </si>
  <si>
    <r>
      <t xml:space="preserve">Строительство и содержание автомобильных дорог и инженерных сооружений на них. </t>
    </r>
    <r>
      <rPr>
        <b/>
        <sz val="8"/>
        <rFont val="Arial"/>
        <family val="2"/>
        <charset val="204"/>
      </rPr>
      <t>(в рамках мероприятий 147-ОЗ)</t>
    </r>
  </si>
  <si>
    <t>Капитальный ремонт и ремонт автомобильных дорог общего пользования местного значения в рамках подпрограммы "Жилищно-коммунальное хозяйство, содержание автомобильных дорог и благоустройство территории Пудомягского сельского поселения</t>
  </si>
  <si>
    <t>7Ц300S4200</t>
  </si>
  <si>
    <r>
      <t xml:space="preserve">Мероприятия по устройству детских площадок с установкой игрового оборудования </t>
    </r>
    <r>
      <rPr>
        <b/>
        <sz val="8"/>
        <rFont val="Arial"/>
        <family val="2"/>
        <charset val="204"/>
      </rPr>
      <t>(КЦ 21-55760-00000-02000)</t>
    </r>
  </si>
  <si>
    <r>
      <t xml:space="preserve">Ликвидация аварийного жилищного фонда на территории Пудомягского сельского поселения </t>
    </r>
    <r>
      <rPr>
        <b/>
        <sz val="8"/>
        <rFont val="Arial"/>
        <family val="2"/>
        <charset val="204"/>
      </rPr>
      <t xml:space="preserve"> (КЦ 2044)</t>
    </r>
  </si>
  <si>
    <r>
      <t xml:space="preserve">Реализация мероприятий по борьбе с борщевиком Сосновского </t>
    </r>
    <r>
      <rPr>
        <b/>
        <sz val="8"/>
        <rFont val="Arial"/>
        <family val="2"/>
        <charset val="204"/>
      </rPr>
      <t>(КЦ 1055)</t>
    </r>
  </si>
  <si>
    <r>
      <t xml:space="preserve">Мероприятия по реализации областного закона от 15 января 2018 года №3-оз </t>
    </r>
    <r>
      <rPr>
        <b/>
        <sz val="8"/>
        <rFont val="Arial"/>
        <family val="2"/>
        <charset val="204"/>
      </rPr>
      <t>(КЦ 1077)</t>
    </r>
  </si>
  <si>
    <r>
      <t xml:space="preserve">Прочие мероприятия по благоустройству территории поселения </t>
    </r>
    <r>
      <rPr>
        <b/>
        <sz val="8"/>
        <rFont val="Arial"/>
        <family val="2"/>
        <charset val="204"/>
      </rPr>
      <t>(КЦ1093)</t>
    </r>
  </si>
  <si>
    <t>Уплата пени и штрафа</t>
  </si>
  <si>
    <t>6170055490</t>
  </si>
  <si>
    <t>6180055490</t>
  </si>
  <si>
    <r>
      <t xml:space="preserve">Прочая закупка товаров, работ и услуг для обеспечения государственных (муниципальных) нужд </t>
    </r>
    <r>
      <rPr>
        <b/>
        <sz val="10"/>
        <rFont val="Arial"/>
        <family val="2"/>
        <charset val="204"/>
      </rPr>
      <t>КЦ 32</t>
    </r>
  </si>
  <si>
    <t>7Ц300S4960</t>
  </si>
  <si>
    <r>
      <t xml:space="preserve">Прочие мероприятия по благоустройству территории поселения </t>
    </r>
    <r>
      <rPr>
        <b/>
        <sz val="9"/>
        <rFont val="Arial"/>
        <family val="2"/>
        <charset val="204"/>
      </rPr>
      <t>(КЦ1099)</t>
    </r>
  </si>
  <si>
    <r>
      <t xml:space="preserve">Прочие мероприятия по благоустройству территории поселения </t>
    </r>
    <r>
      <rPr>
        <b/>
        <sz val="9"/>
        <rFont val="Arial"/>
        <family val="2"/>
        <charset val="204"/>
      </rPr>
      <t>(КЦ 1089)</t>
    </r>
  </si>
  <si>
    <r>
      <t xml:space="preserve">Мероприятия по созданию мест (площадок) накопления ТКО </t>
    </r>
    <r>
      <rPr>
        <b/>
        <sz val="8"/>
        <rFont val="Arial"/>
        <family val="2"/>
        <charset val="204"/>
      </rPr>
      <t>(КЦ 1084)</t>
    </r>
  </si>
  <si>
    <t xml:space="preserve">Ведомственная структура расходов бюджета Пудомягского сельского поселения за 2021 год                                           </t>
  </si>
  <si>
    <t>Исполнение за 2021 год</t>
  </si>
  <si>
    <t>Прилоржение 4  к решению Совета депутатов Пудомягского сельского поселения от 10.03.2022 г. №145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</si>
</sst>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/>
    </xf>
    <xf numFmtId="0" fontId="4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9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6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9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8" fillId="0" borderId="17" xfId="0" applyNumberFormat="1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>
      <alignment horizontal="center" vertical="top" wrapText="1"/>
    </xf>
    <xf numFmtId="4" fontId="8" fillId="0" borderId="19" xfId="0" applyNumberFormat="1" applyFont="1" applyFill="1" applyBorder="1" applyAlignment="1">
      <alignment horizontal="right" vertical="top" wrapText="1"/>
    </xf>
    <xf numFmtId="4" fontId="8" fillId="0" borderId="20" xfId="0" applyNumberFormat="1" applyFont="1" applyFill="1" applyBorder="1" applyAlignment="1">
      <alignment horizontal="righ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4" fontId="2" fillId="0" borderId="27" xfId="0" applyNumberFormat="1" applyFont="1" applyFill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8"/>
  <sheetViews>
    <sheetView tabSelected="1" workbookViewId="0">
      <selection activeCell="E1" sqref="E1:H3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2.140625" customWidth="1"/>
    <col min="7" max="7" width="10.5703125" customWidth="1"/>
    <col min="8" max="8" width="10.7109375" customWidth="1"/>
    <col min="9" max="33" width="15.7109375" customWidth="1"/>
  </cols>
  <sheetData>
    <row r="1" spans="1:8" ht="12.75" customHeight="1" x14ac:dyDescent="0.2">
      <c r="D1" s="4"/>
      <c r="E1" s="122" t="s">
        <v>181</v>
      </c>
      <c r="F1" s="122"/>
      <c r="G1" s="122"/>
      <c r="H1" s="122"/>
    </row>
    <row r="2" spans="1:8" ht="16.149999999999999" customHeight="1" x14ac:dyDescent="0.2">
      <c r="E2" s="122"/>
      <c r="F2" s="122"/>
      <c r="G2" s="122"/>
      <c r="H2" s="122"/>
    </row>
    <row r="3" spans="1:8" ht="12.75" customHeight="1" x14ac:dyDescent="0.2">
      <c r="A3" s="7"/>
      <c r="E3" s="122"/>
      <c r="F3" s="122"/>
      <c r="G3" s="122"/>
      <c r="H3" s="122"/>
    </row>
    <row r="4" spans="1:8" x14ac:dyDescent="0.2">
      <c r="A4" s="123" t="s">
        <v>179</v>
      </c>
      <c r="B4" s="123"/>
      <c r="C4" s="123"/>
      <c r="D4" s="123"/>
      <c r="E4" s="123"/>
      <c r="F4" s="123"/>
      <c r="G4" s="123"/>
      <c r="H4" s="123"/>
    </row>
    <row r="5" spans="1:8" ht="15.75" customHeight="1" x14ac:dyDescent="0.2">
      <c r="A5" s="123"/>
      <c r="B5" s="123"/>
      <c r="C5" s="123"/>
      <c r="D5" s="123"/>
      <c r="E5" s="123"/>
      <c r="F5" s="123"/>
      <c r="G5" s="123"/>
      <c r="H5" s="123"/>
    </row>
    <row r="6" spans="1:8" ht="15.75" customHeight="1" x14ac:dyDescent="0.2">
      <c r="A6" s="123"/>
      <c r="B6" s="123"/>
      <c r="C6" s="123"/>
      <c r="D6" s="123"/>
      <c r="E6" s="123"/>
      <c r="F6" s="123"/>
      <c r="G6" s="123"/>
      <c r="H6" s="123"/>
    </row>
    <row r="7" spans="1:8" ht="13.5" customHeight="1" x14ac:dyDescent="0.2">
      <c r="A7" s="15"/>
      <c r="B7" s="3"/>
      <c r="C7" s="4"/>
      <c r="D7" s="4"/>
      <c r="E7" s="4"/>
      <c r="F7" s="15" t="s">
        <v>11</v>
      </c>
      <c r="G7" s="15"/>
      <c r="H7" s="15"/>
    </row>
    <row r="8" spans="1:8" ht="12.75" customHeight="1" x14ac:dyDescent="0.2">
      <c r="A8" s="124" t="s">
        <v>12</v>
      </c>
      <c r="B8" s="126" t="s">
        <v>6</v>
      </c>
      <c r="C8" s="127"/>
      <c r="D8" s="127"/>
      <c r="E8" s="127"/>
      <c r="F8" s="124" t="s">
        <v>149</v>
      </c>
      <c r="G8" s="124" t="s">
        <v>180</v>
      </c>
      <c r="H8" s="124" t="s">
        <v>120</v>
      </c>
    </row>
    <row r="9" spans="1:8" ht="33" customHeight="1" x14ac:dyDescent="0.2">
      <c r="A9" s="125"/>
      <c r="B9" s="19" t="s">
        <v>7</v>
      </c>
      <c r="C9" s="19" t="s">
        <v>10</v>
      </c>
      <c r="D9" s="19" t="s">
        <v>9</v>
      </c>
      <c r="E9" s="19" t="s">
        <v>8</v>
      </c>
      <c r="F9" s="125"/>
      <c r="G9" s="128"/>
      <c r="H9" s="128"/>
    </row>
    <row r="10" spans="1:8" x14ac:dyDescent="0.2">
      <c r="A10" s="20" t="s">
        <v>0</v>
      </c>
      <c r="B10" s="20" t="s">
        <v>1</v>
      </c>
      <c r="C10" s="20" t="s">
        <v>2</v>
      </c>
      <c r="D10" s="20" t="s">
        <v>5</v>
      </c>
      <c r="E10" s="20" t="s">
        <v>3</v>
      </c>
      <c r="F10" s="20" t="s">
        <v>4</v>
      </c>
      <c r="G10" s="20"/>
      <c r="H10" s="20"/>
    </row>
    <row r="11" spans="1:8" x14ac:dyDescent="0.2">
      <c r="A11" s="20" t="s">
        <v>62</v>
      </c>
      <c r="B11" s="20"/>
      <c r="C11" s="20"/>
      <c r="D11" s="20"/>
      <c r="E11" s="20"/>
      <c r="F11" s="31">
        <f>F12+F103</f>
        <v>95337.448280000011</v>
      </c>
      <c r="G11" s="31">
        <f>G12+G103</f>
        <v>91682.728539999996</v>
      </c>
      <c r="H11" s="31">
        <f>G11/F11*100</f>
        <v>96.166543361569396</v>
      </c>
    </row>
    <row r="12" spans="1:8" ht="48" x14ac:dyDescent="0.2">
      <c r="A12" s="10" t="s">
        <v>65</v>
      </c>
      <c r="B12" s="5" t="s">
        <v>14</v>
      </c>
      <c r="C12" s="5" t="s">
        <v>13</v>
      </c>
      <c r="D12" s="5" t="s">
        <v>13</v>
      </c>
      <c r="E12" s="5" t="s">
        <v>13</v>
      </c>
      <c r="F12" s="16">
        <f>+F13+F54+F57+F68+F91+F96+F49</f>
        <v>83220.508280000009</v>
      </c>
      <c r="G12" s="16">
        <f>+G13+G54+G57+G68+G91+G96+G49</f>
        <v>80067.42654</v>
      </c>
      <c r="H12" s="16">
        <f>G12/F12*100</f>
        <v>96.211172215637902</v>
      </c>
    </row>
    <row r="13" spans="1:8" ht="13.5" thickBot="1" x14ac:dyDescent="0.25">
      <c r="A13" s="47" t="s">
        <v>16</v>
      </c>
      <c r="B13" s="24" t="s">
        <v>14</v>
      </c>
      <c r="C13" s="24" t="s">
        <v>15</v>
      </c>
      <c r="D13" s="24" t="s">
        <v>13</v>
      </c>
      <c r="E13" s="24" t="s">
        <v>13</v>
      </c>
      <c r="F13" s="48">
        <f>F14+F16+F36+F40+F43</f>
        <v>24061.772999999997</v>
      </c>
      <c r="G13" s="48">
        <f>G14+G16+G36+G40+G43</f>
        <v>23746.085999999999</v>
      </c>
      <c r="H13" s="48">
        <f>G13/F13*100</f>
        <v>98.688014386969741</v>
      </c>
    </row>
    <row r="14" spans="1:8" ht="45" x14ac:dyDescent="0.2">
      <c r="A14" s="49" t="s">
        <v>18</v>
      </c>
      <c r="B14" s="50" t="s">
        <v>14</v>
      </c>
      <c r="C14" s="50" t="s">
        <v>17</v>
      </c>
      <c r="D14" s="50" t="s">
        <v>68</v>
      </c>
      <c r="E14" s="50" t="s">
        <v>13</v>
      </c>
      <c r="F14" s="51">
        <f>+F15</f>
        <v>0</v>
      </c>
      <c r="G14" s="51">
        <f>+G15</f>
        <v>0</v>
      </c>
      <c r="H14" s="52">
        <f>+H15</f>
        <v>0</v>
      </c>
    </row>
    <row r="15" spans="1:8" ht="45.75" thickBot="1" x14ac:dyDescent="0.25">
      <c r="A15" s="53" t="s">
        <v>20</v>
      </c>
      <c r="B15" s="54" t="s">
        <v>14</v>
      </c>
      <c r="C15" s="54" t="s">
        <v>17</v>
      </c>
      <c r="D15" s="54" t="s">
        <v>69</v>
      </c>
      <c r="E15" s="54" t="s">
        <v>19</v>
      </c>
      <c r="F15" s="55">
        <v>0</v>
      </c>
      <c r="G15" s="55">
        <v>0</v>
      </c>
      <c r="H15" s="56">
        <v>0</v>
      </c>
    </row>
    <row r="16" spans="1:8" ht="45" x14ac:dyDescent="0.2">
      <c r="A16" s="57" t="s">
        <v>22</v>
      </c>
      <c r="B16" s="58" t="s">
        <v>14</v>
      </c>
      <c r="C16" s="58" t="s">
        <v>21</v>
      </c>
      <c r="D16" s="58" t="s">
        <v>68</v>
      </c>
      <c r="E16" s="58" t="s">
        <v>13</v>
      </c>
      <c r="F16" s="59">
        <f>SUM(F17:F35)</f>
        <v>15514.143999999998</v>
      </c>
      <c r="G16" s="59">
        <f>SUM(G17:G35)</f>
        <v>15270.243</v>
      </c>
      <c r="H16" s="60">
        <f>G16/F16*100</f>
        <v>98.427879746378551</v>
      </c>
    </row>
    <row r="17" spans="1:8" ht="22.5" x14ac:dyDescent="0.2">
      <c r="A17" s="61" t="s">
        <v>77</v>
      </c>
      <c r="B17" s="8" t="s">
        <v>14</v>
      </c>
      <c r="C17" s="8" t="s">
        <v>21</v>
      </c>
      <c r="D17" s="8" t="s">
        <v>67</v>
      </c>
      <c r="E17" s="8" t="s">
        <v>23</v>
      </c>
      <c r="F17" s="9">
        <v>6790</v>
      </c>
      <c r="G17" s="9">
        <v>6778.723</v>
      </c>
      <c r="H17" s="62">
        <f t="shared" ref="H17:H35" si="0">G17/F17*100</f>
        <v>99.833917525773202</v>
      </c>
    </row>
    <row r="18" spans="1:8" ht="36" customHeight="1" x14ac:dyDescent="0.2">
      <c r="A18" s="61" t="s">
        <v>76</v>
      </c>
      <c r="B18" s="8" t="s">
        <v>14</v>
      </c>
      <c r="C18" s="8" t="s">
        <v>21</v>
      </c>
      <c r="D18" s="8" t="s">
        <v>67</v>
      </c>
      <c r="E18" s="8" t="s">
        <v>79</v>
      </c>
      <c r="F18" s="9">
        <v>2050</v>
      </c>
      <c r="G18" s="9">
        <v>2006.61</v>
      </c>
      <c r="H18" s="62">
        <f t="shared" si="0"/>
        <v>97.883414634146334</v>
      </c>
    </row>
    <row r="19" spans="1:8" ht="22.5" x14ac:dyDescent="0.2">
      <c r="A19" s="61" t="s">
        <v>77</v>
      </c>
      <c r="B19" s="8" t="s">
        <v>14</v>
      </c>
      <c r="C19" s="8" t="s">
        <v>21</v>
      </c>
      <c r="D19" s="8" t="s">
        <v>70</v>
      </c>
      <c r="E19" s="8" t="s">
        <v>23</v>
      </c>
      <c r="F19" s="9">
        <v>1250</v>
      </c>
      <c r="G19" s="9">
        <v>1244.81</v>
      </c>
      <c r="H19" s="62">
        <f t="shared" si="0"/>
        <v>99.584800000000001</v>
      </c>
    </row>
    <row r="20" spans="1:8" ht="45" x14ac:dyDescent="0.2">
      <c r="A20" s="61" t="s">
        <v>76</v>
      </c>
      <c r="B20" s="8" t="s">
        <v>14</v>
      </c>
      <c r="C20" s="8" t="s">
        <v>21</v>
      </c>
      <c r="D20" s="8" t="s">
        <v>70</v>
      </c>
      <c r="E20" s="8" t="s">
        <v>79</v>
      </c>
      <c r="F20" s="9">
        <v>373</v>
      </c>
      <c r="G20" s="9">
        <v>366.23</v>
      </c>
      <c r="H20" s="62">
        <f t="shared" si="0"/>
        <v>98.18498659517428</v>
      </c>
    </row>
    <row r="21" spans="1:8" ht="22.5" x14ac:dyDescent="0.2">
      <c r="A21" s="61" t="s">
        <v>77</v>
      </c>
      <c r="B21" s="8" t="s">
        <v>14</v>
      </c>
      <c r="C21" s="8" t="s">
        <v>21</v>
      </c>
      <c r="D21" s="8" t="s">
        <v>172</v>
      </c>
      <c r="E21" s="8" t="s">
        <v>23</v>
      </c>
      <c r="F21" s="9">
        <v>114.255</v>
      </c>
      <c r="G21" s="9">
        <v>114.255</v>
      </c>
      <c r="H21" s="62">
        <f t="shared" ref="H21:H22" si="1">G21/F21*100</f>
        <v>100</v>
      </c>
    </row>
    <row r="22" spans="1:8" ht="45" x14ac:dyDescent="0.2">
      <c r="A22" s="61" t="s">
        <v>76</v>
      </c>
      <c r="B22" s="8" t="s">
        <v>14</v>
      </c>
      <c r="C22" s="8" t="s">
        <v>21</v>
      </c>
      <c r="D22" s="8" t="s">
        <v>172</v>
      </c>
      <c r="E22" s="8" t="s">
        <v>79</v>
      </c>
      <c r="F22" s="9">
        <v>34.505000000000003</v>
      </c>
      <c r="G22" s="9">
        <v>34.505000000000003</v>
      </c>
      <c r="H22" s="62">
        <f t="shared" si="1"/>
        <v>100</v>
      </c>
    </row>
    <row r="23" spans="1:8" ht="22.5" x14ac:dyDescent="0.2">
      <c r="A23" s="61" t="s">
        <v>77</v>
      </c>
      <c r="B23" s="8" t="s">
        <v>14</v>
      </c>
      <c r="C23" s="8" t="s">
        <v>21</v>
      </c>
      <c r="D23" s="8" t="s">
        <v>71</v>
      </c>
      <c r="E23" s="8" t="s">
        <v>23</v>
      </c>
      <c r="F23" s="33">
        <v>1056</v>
      </c>
      <c r="G23" s="33">
        <v>1025.624</v>
      </c>
      <c r="H23" s="63">
        <f t="shared" si="0"/>
        <v>97.12348484848485</v>
      </c>
    </row>
    <row r="24" spans="1:8" ht="45" x14ac:dyDescent="0.2">
      <c r="A24" s="61" t="s">
        <v>76</v>
      </c>
      <c r="B24" s="8" t="s">
        <v>14</v>
      </c>
      <c r="C24" s="8" t="s">
        <v>21</v>
      </c>
      <c r="D24" s="8" t="s">
        <v>71</v>
      </c>
      <c r="E24" s="8" t="s">
        <v>79</v>
      </c>
      <c r="F24" s="33">
        <v>305</v>
      </c>
      <c r="G24" s="33">
        <v>304.79500000000002</v>
      </c>
      <c r="H24" s="63">
        <f t="shared" si="0"/>
        <v>99.932786885245903</v>
      </c>
    </row>
    <row r="25" spans="1:8" ht="33.75" x14ac:dyDescent="0.2">
      <c r="A25" s="61" t="s">
        <v>101</v>
      </c>
      <c r="B25" s="8" t="s">
        <v>14</v>
      </c>
      <c r="C25" s="8" t="s">
        <v>21</v>
      </c>
      <c r="D25" s="8" t="s">
        <v>71</v>
      </c>
      <c r="E25" s="8" t="s">
        <v>98</v>
      </c>
      <c r="F25" s="9">
        <v>15</v>
      </c>
      <c r="G25" s="9">
        <v>0</v>
      </c>
      <c r="H25" s="9">
        <f t="shared" si="0"/>
        <v>0</v>
      </c>
    </row>
    <row r="26" spans="1:8" ht="22.5" x14ac:dyDescent="0.2">
      <c r="A26" s="61" t="s">
        <v>81</v>
      </c>
      <c r="B26" s="8" t="s">
        <v>14</v>
      </c>
      <c r="C26" s="8" t="s">
        <v>21</v>
      </c>
      <c r="D26" s="8" t="s">
        <v>71</v>
      </c>
      <c r="E26" s="8" t="s">
        <v>80</v>
      </c>
      <c r="F26" s="9">
        <v>913.8</v>
      </c>
      <c r="G26" s="9">
        <v>881.85500000000002</v>
      </c>
      <c r="H26" s="9">
        <f>G26/F26*100</f>
        <v>96.50415845918144</v>
      </c>
    </row>
    <row r="27" spans="1:8" ht="33.75" x14ac:dyDescent="0.2">
      <c r="A27" s="61" t="s">
        <v>25</v>
      </c>
      <c r="B27" s="8" t="s">
        <v>14</v>
      </c>
      <c r="C27" s="8" t="s">
        <v>21</v>
      </c>
      <c r="D27" s="8" t="s">
        <v>71</v>
      </c>
      <c r="E27" s="8" t="s">
        <v>24</v>
      </c>
      <c r="F27" s="9">
        <v>1758.0239999999999</v>
      </c>
      <c r="G27" s="9">
        <v>1723.1079999999999</v>
      </c>
      <c r="H27" s="9">
        <f t="shared" si="0"/>
        <v>98.013906522322785</v>
      </c>
    </row>
    <row r="28" spans="1:8" ht="33.75" x14ac:dyDescent="0.2">
      <c r="A28" s="61" t="s">
        <v>25</v>
      </c>
      <c r="B28" s="8" t="s">
        <v>14</v>
      </c>
      <c r="C28" s="8" t="s">
        <v>21</v>
      </c>
      <c r="D28" s="8" t="s">
        <v>71</v>
      </c>
      <c r="E28" s="8" t="s">
        <v>154</v>
      </c>
      <c r="F28" s="11">
        <v>580</v>
      </c>
      <c r="G28" s="11">
        <v>580</v>
      </c>
      <c r="H28" s="65">
        <f t="shared" si="0"/>
        <v>100</v>
      </c>
    </row>
    <row r="29" spans="1:8" ht="33.75" x14ac:dyDescent="0.2">
      <c r="A29" s="61" t="s">
        <v>25</v>
      </c>
      <c r="B29" s="8" t="s">
        <v>14</v>
      </c>
      <c r="C29" s="8" t="s">
        <v>21</v>
      </c>
      <c r="D29" s="8" t="s">
        <v>112</v>
      </c>
      <c r="E29" s="13" t="s">
        <v>24</v>
      </c>
      <c r="F29" s="46">
        <v>3.52</v>
      </c>
      <c r="G29" s="46">
        <v>3.52</v>
      </c>
      <c r="H29" s="66">
        <f t="shared" si="0"/>
        <v>100</v>
      </c>
    </row>
    <row r="30" spans="1:8" x14ac:dyDescent="0.2">
      <c r="A30" s="61" t="s">
        <v>100</v>
      </c>
      <c r="B30" s="8" t="s">
        <v>14</v>
      </c>
      <c r="C30" s="8" t="s">
        <v>21</v>
      </c>
      <c r="D30" s="8" t="s">
        <v>71</v>
      </c>
      <c r="E30" s="13" t="s">
        <v>99</v>
      </c>
      <c r="F30" s="11">
        <v>25</v>
      </c>
      <c r="G30" s="11">
        <v>25</v>
      </c>
      <c r="H30" s="65">
        <f t="shared" si="0"/>
        <v>100</v>
      </c>
    </row>
    <row r="31" spans="1:8" x14ac:dyDescent="0.2">
      <c r="A31" s="61" t="s">
        <v>82</v>
      </c>
      <c r="B31" s="8" t="s">
        <v>14</v>
      </c>
      <c r="C31" s="8" t="s">
        <v>21</v>
      </c>
      <c r="D31" s="8" t="s">
        <v>71</v>
      </c>
      <c r="E31" s="13" t="s">
        <v>83</v>
      </c>
      <c r="F31" s="11">
        <v>50</v>
      </c>
      <c r="G31" s="11">
        <v>39.646999999999998</v>
      </c>
      <c r="H31" s="65">
        <f t="shared" si="0"/>
        <v>79.293999999999997</v>
      </c>
    </row>
    <row r="32" spans="1:8" ht="33.75" x14ac:dyDescent="0.2">
      <c r="A32" s="61" t="s">
        <v>25</v>
      </c>
      <c r="B32" s="13" t="s">
        <v>14</v>
      </c>
      <c r="C32" s="13" t="s">
        <v>21</v>
      </c>
      <c r="D32" s="13" t="s">
        <v>102</v>
      </c>
      <c r="E32" s="13" t="s">
        <v>24</v>
      </c>
      <c r="F32" s="11">
        <v>70</v>
      </c>
      <c r="G32" s="11">
        <v>57.11</v>
      </c>
      <c r="H32" s="65">
        <f t="shared" si="0"/>
        <v>81.585714285714289</v>
      </c>
    </row>
    <row r="33" spans="1:10" ht="22.5" x14ac:dyDescent="0.2">
      <c r="A33" s="61" t="s">
        <v>77</v>
      </c>
      <c r="B33" s="8" t="s">
        <v>14</v>
      </c>
      <c r="C33" s="8" t="s">
        <v>21</v>
      </c>
      <c r="D33" s="8" t="s">
        <v>173</v>
      </c>
      <c r="E33" s="8" t="s">
        <v>23</v>
      </c>
      <c r="F33" s="9">
        <v>20</v>
      </c>
      <c r="G33" s="9">
        <v>20</v>
      </c>
      <c r="H33" s="62">
        <f t="shared" si="0"/>
        <v>100</v>
      </c>
    </row>
    <row r="34" spans="1:10" ht="45" x14ac:dyDescent="0.2">
      <c r="A34" s="61" t="s">
        <v>76</v>
      </c>
      <c r="B34" s="8" t="s">
        <v>14</v>
      </c>
      <c r="C34" s="8" t="s">
        <v>21</v>
      </c>
      <c r="D34" s="8" t="s">
        <v>173</v>
      </c>
      <c r="E34" s="8" t="s">
        <v>79</v>
      </c>
      <c r="F34" s="9">
        <v>6.04</v>
      </c>
      <c r="G34" s="9">
        <v>6.04</v>
      </c>
      <c r="H34" s="62">
        <f t="shared" si="0"/>
        <v>100</v>
      </c>
    </row>
    <row r="35" spans="1:10" ht="34.5" thickBot="1" x14ac:dyDescent="0.25">
      <c r="A35" s="67" t="s">
        <v>25</v>
      </c>
      <c r="B35" s="54" t="s">
        <v>14</v>
      </c>
      <c r="C35" s="54" t="s">
        <v>21</v>
      </c>
      <c r="D35" s="54" t="s">
        <v>103</v>
      </c>
      <c r="E35" s="54" t="s">
        <v>24</v>
      </c>
      <c r="F35" s="55">
        <v>100</v>
      </c>
      <c r="G35" s="55">
        <v>58.411000000000001</v>
      </c>
      <c r="H35" s="56">
        <f t="shared" si="0"/>
        <v>58.411000000000001</v>
      </c>
    </row>
    <row r="36" spans="1:10" x14ac:dyDescent="0.2">
      <c r="A36" s="57" t="s">
        <v>107</v>
      </c>
      <c r="B36" s="58" t="s">
        <v>14</v>
      </c>
      <c r="C36" s="58" t="s">
        <v>104</v>
      </c>
      <c r="D36" s="58"/>
      <c r="E36" s="58"/>
      <c r="F36" s="59">
        <f>SUM(F37:F39)</f>
        <v>222.63</v>
      </c>
      <c r="G36" s="59">
        <f>SUM(G37:G39)</f>
        <v>222.63</v>
      </c>
      <c r="H36" s="60">
        <f>G36/F36*100</f>
        <v>100</v>
      </c>
    </row>
    <row r="37" spans="1:10" ht="13.15" customHeight="1" x14ac:dyDescent="0.2">
      <c r="A37" s="68" t="s">
        <v>107</v>
      </c>
      <c r="B37" s="13" t="s">
        <v>14</v>
      </c>
      <c r="C37" s="13" t="s">
        <v>104</v>
      </c>
      <c r="D37" s="13" t="s">
        <v>105</v>
      </c>
      <c r="E37" s="13" t="s">
        <v>106</v>
      </c>
      <c r="F37" s="11">
        <v>128</v>
      </c>
      <c r="G37" s="11">
        <v>128</v>
      </c>
      <c r="H37" s="65">
        <f>G37/F37*100</f>
        <v>100</v>
      </c>
      <c r="J37" s="38"/>
    </row>
    <row r="38" spans="1:10" x14ac:dyDescent="0.2">
      <c r="A38" s="68" t="s">
        <v>107</v>
      </c>
      <c r="B38" s="13" t="s">
        <v>14</v>
      </c>
      <c r="C38" s="13" t="s">
        <v>104</v>
      </c>
      <c r="D38" s="13" t="s">
        <v>108</v>
      </c>
      <c r="E38" s="13" t="s">
        <v>106</v>
      </c>
      <c r="F38" s="11">
        <v>59.1</v>
      </c>
      <c r="G38" s="11">
        <v>59.1</v>
      </c>
      <c r="H38" s="65">
        <f>G38/F38*100</f>
        <v>100</v>
      </c>
    </row>
    <row r="39" spans="1:10" ht="13.5" thickBot="1" x14ac:dyDescent="0.25">
      <c r="A39" s="53" t="s">
        <v>107</v>
      </c>
      <c r="B39" s="54" t="s">
        <v>14</v>
      </c>
      <c r="C39" s="54" t="s">
        <v>104</v>
      </c>
      <c r="D39" s="54" t="s">
        <v>109</v>
      </c>
      <c r="E39" s="54" t="s">
        <v>106</v>
      </c>
      <c r="F39" s="55">
        <v>35.53</v>
      </c>
      <c r="G39" s="55">
        <v>35.53</v>
      </c>
      <c r="H39" s="56">
        <f>G39/F39*100</f>
        <v>100</v>
      </c>
    </row>
    <row r="40" spans="1:10" x14ac:dyDescent="0.2">
      <c r="A40" s="57" t="s">
        <v>28</v>
      </c>
      <c r="B40" s="58" t="s">
        <v>14</v>
      </c>
      <c r="C40" s="58" t="s">
        <v>27</v>
      </c>
      <c r="D40" s="58" t="s">
        <v>13</v>
      </c>
      <c r="E40" s="58" t="s">
        <v>13</v>
      </c>
      <c r="F40" s="59">
        <f>F41</f>
        <v>0</v>
      </c>
      <c r="G40" s="59">
        <f>G41</f>
        <v>0</v>
      </c>
      <c r="H40" s="60">
        <v>0</v>
      </c>
    </row>
    <row r="41" spans="1:10" ht="13.15" customHeight="1" x14ac:dyDescent="0.2">
      <c r="A41" s="69" t="s">
        <v>26</v>
      </c>
      <c r="B41" s="5" t="s">
        <v>14</v>
      </c>
      <c r="C41" s="5" t="s">
        <v>27</v>
      </c>
      <c r="D41" s="5" t="s">
        <v>72</v>
      </c>
      <c r="E41" s="5" t="s">
        <v>13</v>
      </c>
      <c r="F41" s="6">
        <f>F42</f>
        <v>0</v>
      </c>
      <c r="G41" s="6">
        <f>G42</f>
        <v>0</v>
      </c>
      <c r="H41" s="70">
        <f>H42</f>
        <v>0</v>
      </c>
    </row>
    <row r="42" spans="1:10" ht="13.5" thickBot="1" x14ac:dyDescent="0.25">
      <c r="A42" s="53" t="s">
        <v>30</v>
      </c>
      <c r="B42" s="54" t="s">
        <v>14</v>
      </c>
      <c r="C42" s="54" t="s">
        <v>27</v>
      </c>
      <c r="D42" s="54" t="s">
        <v>73</v>
      </c>
      <c r="E42" s="54" t="s">
        <v>29</v>
      </c>
      <c r="F42" s="55">
        <v>0</v>
      </c>
      <c r="G42" s="55">
        <v>0</v>
      </c>
      <c r="H42" s="56">
        <v>0</v>
      </c>
    </row>
    <row r="43" spans="1:10" x14ac:dyDescent="0.2">
      <c r="A43" s="57" t="s">
        <v>32</v>
      </c>
      <c r="B43" s="58" t="s">
        <v>14</v>
      </c>
      <c r="C43" s="58" t="s">
        <v>31</v>
      </c>
      <c r="D43" s="58" t="s">
        <v>13</v>
      </c>
      <c r="E43" s="58" t="s">
        <v>13</v>
      </c>
      <c r="F43" s="59">
        <f>+F44</f>
        <v>8324.9989999999998</v>
      </c>
      <c r="G43" s="59">
        <f>G44</f>
        <v>8253.2129999999997</v>
      </c>
      <c r="H43" s="60">
        <f>H44</f>
        <v>99.1377056021268</v>
      </c>
    </row>
    <row r="44" spans="1:10" ht="13.15" customHeight="1" x14ac:dyDescent="0.2">
      <c r="A44" s="71" t="s">
        <v>26</v>
      </c>
      <c r="B44" s="21" t="s">
        <v>14</v>
      </c>
      <c r="C44" s="21" t="s">
        <v>31</v>
      </c>
      <c r="D44" s="21" t="s">
        <v>72</v>
      </c>
      <c r="E44" s="21" t="s">
        <v>13</v>
      </c>
      <c r="F44" s="22">
        <f>SUM(F45:F48)</f>
        <v>8324.9989999999998</v>
      </c>
      <c r="G44" s="22">
        <f>SUM(G45:G48)</f>
        <v>8253.2129999999997</v>
      </c>
      <c r="H44" s="72">
        <f>G44/F44*100</f>
        <v>99.1377056021268</v>
      </c>
    </row>
    <row r="45" spans="1:10" ht="13.15" customHeight="1" x14ac:dyDescent="0.2">
      <c r="A45" s="121" t="s">
        <v>159</v>
      </c>
      <c r="B45" s="32" t="s">
        <v>14</v>
      </c>
      <c r="C45" s="32" t="s">
        <v>31</v>
      </c>
      <c r="D45" s="32" t="s">
        <v>160</v>
      </c>
      <c r="E45" s="32" t="s">
        <v>161</v>
      </c>
      <c r="F45" s="33">
        <v>953.8</v>
      </c>
      <c r="G45" s="33">
        <v>953.70699999999999</v>
      </c>
      <c r="H45" s="79">
        <f>G45/F45*100</f>
        <v>99.99024952820298</v>
      </c>
    </row>
    <row r="46" spans="1:10" ht="13.15" customHeight="1" x14ac:dyDescent="0.2">
      <c r="A46" s="121" t="s">
        <v>159</v>
      </c>
      <c r="B46" s="32" t="s">
        <v>14</v>
      </c>
      <c r="C46" s="32" t="s">
        <v>31</v>
      </c>
      <c r="D46" s="32" t="s">
        <v>160</v>
      </c>
      <c r="E46" s="32" t="s">
        <v>161</v>
      </c>
      <c r="F46" s="33">
        <v>7011.1989999999996</v>
      </c>
      <c r="G46" s="33">
        <v>7011.1989999999996</v>
      </c>
      <c r="H46" s="79">
        <f>G46/F46*100</f>
        <v>100</v>
      </c>
    </row>
    <row r="47" spans="1:10" ht="13.15" customHeight="1" x14ac:dyDescent="0.2">
      <c r="A47" s="121" t="s">
        <v>82</v>
      </c>
      <c r="B47" s="32" t="s">
        <v>14</v>
      </c>
      <c r="C47" s="32" t="s">
        <v>31</v>
      </c>
      <c r="D47" s="32" t="s">
        <v>160</v>
      </c>
      <c r="E47" s="32" t="s">
        <v>83</v>
      </c>
      <c r="F47" s="33">
        <v>10</v>
      </c>
      <c r="G47" s="33">
        <v>10</v>
      </c>
      <c r="H47" s="79">
        <f>G47/F47*100</f>
        <v>100</v>
      </c>
    </row>
    <row r="48" spans="1:10" ht="34.5" thickBot="1" x14ac:dyDescent="0.25">
      <c r="A48" s="67" t="s">
        <v>25</v>
      </c>
      <c r="B48" s="73" t="s">
        <v>14</v>
      </c>
      <c r="C48" s="73" t="s">
        <v>31</v>
      </c>
      <c r="D48" s="73" t="s">
        <v>94</v>
      </c>
      <c r="E48" s="73" t="s">
        <v>24</v>
      </c>
      <c r="F48" s="74">
        <v>350</v>
      </c>
      <c r="G48" s="74">
        <v>278.30700000000002</v>
      </c>
      <c r="H48" s="75">
        <f>G48/F48*100</f>
        <v>79.516285714285715</v>
      </c>
    </row>
    <row r="49" spans="1:8" ht="13.15" customHeight="1" x14ac:dyDescent="0.2">
      <c r="A49" s="57" t="s">
        <v>89</v>
      </c>
      <c r="B49" s="58" t="s">
        <v>14</v>
      </c>
      <c r="C49" s="58" t="s">
        <v>90</v>
      </c>
      <c r="D49" s="58"/>
      <c r="E49" s="58"/>
      <c r="F49" s="59">
        <f>+F50</f>
        <v>297.399</v>
      </c>
      <c r="G49" s="59">
        <f>G50</f>
        <v>297.399</v>
      </c>
      <c r="H49" s="60">
        <f>+H50</f>
        <v>100</v>
      </c>
    </row>
    <row r="50" spans="1:8" x14ac:dyDescent="0.2">
      <c r="A50" s="71" t="s">
        <v>91</v>
      </c>
      <c r="B50" s="21" t="s">
        <v>14</v>
      </c>
      <c r="C50" s="21" t="s">
        <v>92</v>
      </c>
      <c r="D50" s="21"/>
      <c r="E50" s="21"/>
      <c r="F50" s="22">
        <f>+F51</f>
        <v>297.399</v>
      </c>
      <c r="G50" s="22">
        <f>G51</f>
        <v>297.399</v>
      </c>
      <c r="H50" s="72">
        <f>+H51</f>
        <v>100</v>
      </c>
    </row>
    <row r="51" spans="1:8" x14ac:dyDescent="0.2">
      <c r="A51" s="76" t="s">
        <v>26</v>
      </c>
      <c r="B51" s="26" t="s">
        <v>14</v>
      </c>
      <c r="C51" s="26" t="s">
        <v>92</v>
      </c>
      <c r="D51" s="26" t="s">
        <v>72</v>
      </c>
      <c r="E51" s="26"/>
      <c r="F51" s="27">
        <f>+F52+F53</f>
        <v>297.399</v>
      </c>
      <c r="G51" s="27">
        <f>G52+G53</f>
        <v>297.399</v>
      </c>
      <c r="H51" s="77">
        <f t="shared" ref="H51:H90" si="2">G51/F51*100</f>
        <v>100</v>
      </c>
    </row>
    <row r="52" spans="1:8" ht="24" customHeight="1" x14ac:dyDescent="0.2">
      <c r="A52" s="61" t="s">
        <v>77</v>
      </c>
      <c r="B52" s="8" t="s">
        <v>14</v>
      </c>
      <c r="C52" s="8" t="s">
        <v>92</v>
      </c>
      <c r="D52" s="8" t="s">
        <v>93</v>
      </c>
      <c r="E52" s="8" t="s">
        <v>23</v>
      </c>
      <c r="F52" s="11">
        <v>228.417</v>
      </c>
      <c r="G52" s="11">
        <v>228.417</v>
      </c>
      <c r="H52" s="65">
        <f t="shared" si="2"/>
        <v>100</v>
      </c>
    </row>
    <row r="53" spans="1:8" ht="33" customHeight="1" thickBot="1" x14ac:dyDescent="0.25">
      <c r="A53" s="67" t="s">
        <v>76</v>
      </c>
      <c r="B53" s="73" t="s">
        <v>14</v>
      </c>
      <c r="C53" s="73" t="s">
        <v>92</v>
      </c>
      <c r="D53" s="73" t="s">
        <v>93</v>
      </c>
      <c r="E53" s="73" t="s">
        <v>79</v>
      </c>
      <c r="F53" s="55">
        <v>68.981999999999999</v>
      </c>
      <c r="G53" s="55">
        <v>68.981999999999999</v>
      </c>
      <c r="H53" s="56">
        <f t="shared" si="2"/>
        <v>100</v>
      </c>
    </row>
    <row r="54" spans="1:8" ht="22.5" x14ac:dyDescent="0.2">
      <c r="A54" s="57" t="s">
        <v>34</v>
      </c>
      <c r="B54" s="58" t="s">
        <v>14</v>
      </c>
      <c r="C54" s="58" t="s">
        <v>33</v>
      </c>
      <c r="D54" s="58" t="s">
        <v>121</v>
      </c>
      <c r="E54" s="58" t="s">
        <v>13</v>
      </c>
      <c r="F54" s="59">
        <f>F55</f>
        <v>8.6</v>
      </c>
      <c r="G54" s="59">
        <f>G55</f>
        <v>7.44</v>
      </c>
      <c r="H54" s="60">
        <f>G54/F54*100</f>
        <v>86.511627906976756</v>
      </c>
    </row>
    <row r="55" spans="1:8" ht="22.5" x14ac:dyDescent="0.2">
      <c r="A55" s="71" t="s">
        <v>35</v>
      </c>
      <c r="B55" s="21" t="s">
        <v>14</v>
      </c>
      <c r="C55" s="21" t="s">
        <v>111</v>
      </c>
      <c r="D55" s="21" t="s">
        <v>121</v>
      </c>
      <c r="E55" s="21" t="s">
        <v>13</v>
      </c>
      <c r="F55" s="22">
        <f>F56</f>
        <v>8.6</v>
      </c>
      <c r="G55" s="22">
        <f>G56</f>
        <v>7.44</v>
      </c>
      <c r="H55" s="72">
        <f t="shared" si="2"/>
        <v>86.511627906976756</v>
      </c>
    </row>
    <row r="56" spans="1:8" ht="34.5" thickBot="1" x14ac:dyDescent="0.25">
      <c r="A56" s="53" t="s">
        <v>25</v>
      </c>
      <c r="B56" s="54" t="s">
        <v>14</v>
      </c>
      <c r="C56" s="54" t="s">
        <v>111</v>
      </c>
      <c r="D56" s="54" t="s">
        <v>122</v>
      </c>
      <c r="E56" s="54" t="s">
        <v>24</v>
      </c>
      <c r="F56" s="55">
        <v>8.6</v>
      </c>
      <c r="G56" s="55">
        <v>7.44</v>
      </c>
      <c r="H56" s="56">
        <f t="shared" si="2"/>
        <v>86.511627906976756</v>
      </c>
    </row>
    <row r="57" spans="1:8" ht="22.5" x14ac:dyDescent="0.2">
      <c r="A57" s="57" t="s">
        <v>37</v>
      </c>
      <c r="B57" s="58" t="s">
        <v>14</v>
      </c>
      <c r="C57" s="58" t="s">
        <v>36</v>
      </c>
      <c r="D57" s="58" t="s">
        <v>123</v>
      </c>
      <c r="E57" s="58" t="s">
        <v>13</v>
      </c>
      <c r="F57" s="59">
        <f>+F58+F64</f>
        <v>22394.84807</v>
      </c>
      <c r="G57" s="59">
        <f>+G58+G64</f>
        <v>20486.085060000001</v>
      </c>
      <c r="H57" s="60">
        <f t="shared" si="2"/>
        <v>91.476776247672049</v>
      </c>
    </row>
    <row r="58" spans="1:8" ht="22.5" x14ac:dyDescent="0.2">
      <c r="A58" s="71" t="s">
        <v>39</v>
      </c>
      <c r="B58" s="21" t="s">
        <v>14</v>
      </c>
      <c r="C58" s="21" t="s">
        <v>38</v>
      </c>
      <c r="D58" s="21" t="s">
        <v>124</v>
      </c>
      <c r="E58" s="21" t="s">
        <v>13</v>
      </c>
      <c r="F58" s="22">
        <f>SUM(F59:F63)</f>
        <v>21282.93607</v>
      </c>
      <c r="G58" s="22">
        <f>SUM(G59:G63)</f>
        <v>19374.34506</v>
      </c>
      <c r="H58" s="72">
        <f>G58/F58*100</f>
        <v>91.032294586975198</v>
      </c>
    </row>
    <row r="59" spans="1:8" ht="33.75" x14ac:dyDescent="0.2">
      <c r="A59" s="61" t="s">
        <v>25</v>
      </c>
      <c r="B59" s="8" t="s">
        <v>14</v>
      </c>
      <c r="C59" s="8" t="s">
        <v>38</v>
      </c>
      <c r="D59" s="8" t="s">
        <v>125</v>
      </c>
      <c r="E59" s="8" t="s">
        <v>24</v>
      </c>
      <c r="F59" s="9">
        <v>5651.2474400000001</v>
      </c>
      <c r="G59" s="9">
        <v>5636.9636</v>
      </c>
      <c r="H59" s="62">
        <f t="shared" si="2"/>
        <v>99.747244477406909</v>
      </c>
    </row>
    <row r="60" spans="1:8" ht="33.75" x14ac:dyDescent="0.2">
      <c r="A60" s="61" t="s">
        <v>25</v>
      </c>
      <c r="B60" s="8" t="s">
        <v>14</v>
      </c>
      <c r="C60" s="8" t="s">
        <v>38</v>
      </c>
      <c r="D60" s="8" t="s">
        <v>126</v>
      </c>
      <c r="E60" s="8" t="s">
        <v>24</v>
      </c>
      <c r="F60" s="9">
        <v>2686.30303</v>
      </c>
      <c r="G60" s="9">
        <v>1895.4037499999999</v>
      </c>
      <c r="H60" s="62">
        <f t="shared" si="2"/>
        <v>70.558076614312569</v>
      </c>
    </row>
    <row r="61" spans="1:8" ht="72" customHeight="1" x14ac:dyDescent="0.2">
      <c r="A61" s="61" t="s">
        <v>164</v>
      </c>
      <c r="B61" s="8" t="s">
        <v>14</v>
      </c>
      <c r="C61" s="8" t="s">
        <v>38</v>
      </c>
      <c r="D61" s="8" t="s">
        <v>165</v>
      </c>
      <c r="E61" s="8" t="s">
        <v>24</v>
      </c>
      <c r="F61" s="12">
        <v>11960.4936</v>
      </c>
      <c r="G61" s="12">
        <v>10867.085709999999</v>
      </c>
      <c r="H61" s="64">
        <f t="shared" si="2"/>
        <v>90.858170853416951</v>
      </c>
    </row>
    <row r="62" spans="1:8" ht="43.5" customHeight="1" x14ac:dyDescent="0.2">
      <c r="A62" s="80" t="s">
        <v>163</v>
      </c>
      <c r="B62" s="29" t="s">
        <v>14</v>
      </c>
      <c r="C62" s="29" t="s">
        <v>38</v>
      </c>
      <c r="D62" s="28" t="s">
        <v>127</v>
      </c>
      <c r="E62" s="29" t="s">
        <v>24</v>
      </c>
      <c r="F62" s="30">
        <v>974.89200000000005</v>
      </c>
      <c r="G62" s="30">
        <v>974.89200000000005</v>
      </c>
      <c r="H62" s="81">
        <f t="shared" si="2"/>
        <v>100</v>
      </c>
    </row>
    <row r="63" spans="1:8" ht="33.75" customHeight="1" x14ac:dyDescent="0.2">
      <c r="A63" s="61" t="s">
        <v>25</v>
      </c>
      <c r="B63" s="29" t="s">
        <v>14</v>
      </c>
      <c r="C63" s="29" t="s">
        <v>38</v>
      </c>
      <c r="D63" s="28" t="s">
        <v>128</v>
      </c>
      <c r="E63" s="29" t="s">
        <v>24</v>
      </c>
      <c r="F63" s="30">
        <v>10</v>
      </c>
      <c r="G63" s="30">
        <v>0</v>
      </c>
      <c r="H63" s="81">
        <f t="shared" si="2"/>
        <v>0</v>
      </c>
    </row>
    <row r="64" spans="1:8" ht="22.5" x14ac:dyDescent="0.2">
      <c r="A64" s="71" t="s">
        <v>41</v>
      </c>
      <c r="B64" s="21" t="s">
        <v>14</v>
      </c>
      <c r="C64" s="21" t="s">
        <v>40</v>
      </c>
      <c r="D64" s="21" t="s">
        <v>129</v>
      </c>
      <c r="E64" s="21" t="s">
        <v>13</v>
      </c>
      <c r="F64" s="22">
        <f>SUM(F65:F67)</f>
        <v>1111.912</v>
      </c>
      <c r="G64" s="22">
        <f>SUM(G65:G67)</f>
        <v>1111.74</v>
      </c>
      <c r="H64" s="72">
        <f t="shared" si="2"/>
        <v>99.984531149947117</v>
      </c>
    </row>
    <row r="65" spans="1:8" ht="33.75" x14ac:dyDescent="0.2">
      <c r="A65" s="82" t="s">
        <v>25</v>
      </c>
      <c r="B65" s="1" t="s">
        <v>14</v>
      </c>
      <c r="C65" s="1" t="s">
        <v>40</v>
      </c>
      <c r="D65" s="1" t="s">
        <v>130</v>
      </c>
      <c r="E65" s="1" t="s">
        <v>24</v>
      </c>
      <c r="F65" s="2">
        <v>786.26</v>
      </c>
      <c r="G65" s="2">
        <v>786.08799999999997</v>
      </c>
      <c r="H65" s="83">
        <f t="shared" si="2"/>
        <v>99.978124284587793</v>
      </c>
    </row>
    <row r="66" spans="1:8" ht="23.25" thickBot="1" x14ac:dyDescent="0.25">
      <c r="A66" s="67" t="s">
        <v>86</v>
      </c>
      <c r="B66" s="73" t="s">
        <v>14</v>
      </c>
      <c r="C66" s="73" t="s">
        <v>40</v>
      </c>
      <c r="D66" s="73" t="s">
        <v>152</v>
      </c>
      <c r="E66" s="73" t="s">
        <v>24</v>
      </c>
      <c r="F66" s="74">
        <v>5</v>
      </c>
      <c r="G66" s="74">
        <v>5</v>
      </c>
      <c r="H66" s="75">
        <f t="shared" si="2"/>
        <v>100</v>
      </c>
    </row>
    <row r="67" spans="1:8" ht="34.5" thickBot="1" x14ac:dyDescent="0.25">
      <c r="A67" s="115" t="s">
        <v>162</v>
      </c>
      <c r="B67" s="116" t="s">
        <v>14</v>
      </c>
      <c r="C67" s="116" t="s">
        <v>40</v>
      </c>
      <c r="D67" s="116" t="s">
        <v>151</v>
      </c>
      <c r="E67" s="116" t="s">
        <v>24</v>
      </c>
      <c r="F67" s="117">
        <v>320.65199999999999</v>
      </c>
      <c r="G67" s="117">
        <v>320.65199999999999</v>
      </c>
      <c r="H67" s="118">
        <f>G67/F67*100</f>
        <v>100</v>
      </c>
    </row>
    <row r="68" spans="1:8" s="14" customFormat="1" ht="22.5" x14ac:dyDescent="0.2">
      <c r="A68" s="84" t="s">
        <v>43</v>
      </c>
      <c r="B68" s="58" t="s">
        <v>14</v>
      </c>
      <c r="C68" s="58" t="s">
        <v>42</v>
      </c>
      <c r="D68" s="85" t="s">
        <v>124</v>
      </c>
      <c r="E68" s="85" t="s">
        <v>13</v>
      </c>
      <c r="F68" s="86">
        <f>+F69+F78+F75</f>
        <v>35428.642210000005</v>
      </c>
      <c r="G68" s="86">
        <f>+G69+G78+G75</f>
        <v>34516.426480000002</v>
      </c>
      <c r="H68" s="87">
        <f t="shared" si="2"/>
        <v>97.425202680382355</v>
      </c>
    </row>
    <row r="69" spans="1:8" ht="13.15" customHeight="1" x14ac:dyDescent="0.2">
      <c r="A69" s="71" t="s">
        <v>45</v>
      </c>
      <c r="B69" s="21" t="s">
        <v>14</v>
      </c>
      <c r="C69" s="21" t="s">
        <v>44</v>
      </c>
      <c r="D69" s="21" t="s">
        <v>124</v>
      </c>
      <c r="E69" s="21" t="s">
        <v>13</v>
      </c>
      <c r="F69" s="22">
        <f>SUM(F70:F74)</f>
        <v>10021.402</v>
      </c>
      <c r="G69" s="22">
        <f>SUM(G70:G74)</f>
        <v>9961.08</v>
      </c>
      <c r="H69" s="72">
        <f t="shared" si="2"/>
        <v>99.398068254322098</v>
      </c>
    </row>
    <row r="70" spans="1:8" ht="24.6" customHeight="1" x14ac:dyDescent="0.2">
      <c r="A70" s="61" t="s">
        <v>25</v>
      </c>
      <c r="B70" s="8" t="s">
        <v>14</v>
      </c>
      <c r="C70" s="8" t="s">
        <v>44</v>
      </c>
      <c r="D70" s="8" t="s">
        <v>132</v>
      </c>
      <c r="E70" s="8" t="s">
        <v>24</v>
      </c>
      <c r="F70" s="9">
        <v>371</v>
      </c>
      <c r="G70" s="9">
        <v>356.4</v>
      </c>
      <c r="H70" s="62">
        <f t="shared" si="2"/>
        <v>96.064690026954167</v>
      </c>
    </row>
    <row r="71" spans="1:8" ht="35.25" customHeight="1" x14ac:dyDescent="0.2">
      <c r="A71" s="61" t="s">
        <v>25</v>
      </c>
      <c r="B71" s="8" t="s">
        <v>14</v>
      </c>
      <c r="C71" s="8" t="s">
        <v>44</v>
      </c>
      <c r="D71" s="8" t="s">
        <v>131</v>
      </c>
      <c r="E71" s="8" t="s">
        <v>24</v>
      </c>
      <c r="F71" s="9">
        <v>237.58</v>
      </c>
      <c r="G71" s="9">
        <v>191.86</v>
      </c>
      <c r="H71" s="62">
        <f t="shared" si="2"/>
        <v>80.755955888542815</v>
      </c>
    </row>
    <row r="72" spans="1:8" ht="17.45" customHeight="1" x14ac:dyDescent="0.2">
      <c r="A72" s="88" t="s">
        <v>107</v>
      </c>
      <c r="B72" s="8" t="s">
        <v>14</v>
      </c>
      <c r="C72" s="8" t="s">
        <v>44</v>
      </c>
      <c r="D72" s="36">
        <v>6290013010</v>
      </c>
      <c r="E72" s="37">
        <v>540</v>
      </c>
      <c r="F72" s="34">
        <v>109.5</v>
      </c>
      <c r="G72" s="34">
        <v>109.5</v>
      </c>
      <c r="H72" s="89">
        <f t="shared" si="2"/>
        <v>100</v>
      </c>
    </row>
    <row r="73" spans="1:8" ht="11.45" customHeight="1" x14ac:dyDescent="0.2">
      <c r="A73" s="90" t="s">
        <v>107</v>
      </c>
      <c r="B73" s="29" t="s">
        <v>14</v>
      </c>
      <c r="C73" s="29" t="s">
        <v>44</v>
      </c>
      <c r="D73" s="39">
        <v>6290013030</v>
      </c>
      <c r="E73" s="40">
        <v>540</v>
      </c>
      <c r="F73" s="41">
        <v>26.6</v>
      </c>
      <c r="G73" s="41">
        <v>26.6</v>
      </c>
      <c r="H73" s="91">
        <f t="shared" si="2"/>
        <v>100</v>
      </c>
    </row>
    <row r="74" spans="1:8" ht="36" customHeight="1" x14ac:dyDescent="0.2">
      <c r="A74" s="119" t="s">
        <v>167</v>
      </c>
      <c r="B74" s="29" t="s">
        <v>14</v>
      </c>
      <c r="C74" s="29" t="s">
        <v>44</v>
      </c>
      <c r="D74" s="39" t="s">
        <v>153</v>
      </c>
      <c r="E74" s="40">
        <v>412</v>
      </c>
      <c r="F74" s="41">
        <v>9276.7219999999998</v>
      </c>
      <c r="G74" s="41">
        <v>9276.7199999999993</v>
      </c>
      <c r="H74" s="91">
        <f>G74/F74*100</f>
        <v>99.999978440660399</v>
      </c>
    </row>
    <row r="75" spans="1:8" ht="13.15" customHeight="1" x14ac:dyDescent="0.2">
      <c r="A75" s="92" t="s">
        <v>110</v>
      </c>
      <c r="B75" s="21" t="s">
        <v>14</v>
      </c>
      <c r="C75" s="21" t="s">
        <v>95</v>
      </c>
      <c r="D75" s="21" t="s">
        <v>124</v>
      </c>
      <c r="E75" s="21"/>
      <c r="F75" s="22">
        <f>SUM(F76:F77)</f>
        <v>148.91</v>
      </c>
      <c r="G75" s="22">
        <f>SUM(G76:G77)</f>
        <v>145.97999999999999</v>
      </c>
      <c r="H75" s="72">
        <f t="shared" si="2"/>
        <v>98.032368544758569</v>
      </c>
    </row>
    <row r="76" spans="1:8" ht="24.6" customHeight="1" x14ac:dyDescent="0.2">
      <c r="A76" s="61" t="s">
        <v>25</v>
      </c>
      <c r="B76" s="8" t="s">
        <v>14</v>
      </c>
      <c r="C76" s="8" t="s">
        <v>95</v>
      </c>
      <c r="D76" s="8" t="s">
        <v>131</v>
      </c>
      <c r="E76" s="8" t="s">
        <v>154</v>
      </c>
      <c r="F76" s="9">
        <v>35</v>
      </c>
      <c r="G76" s="9">
        <v>32.07</v>
      </c>
      <c r="H76" s="62">
        <f t="shared" si="2"/>
        <v>91.628571428571419</v>
      </c>
    </row>
    <row r="77" spans="1:8" s="35" customFormat="1" ht="13.15" customHeight="1" x14ac:dyDescent="0.2">
      <c r="A77" s="88" t="s">
        <v>107</v>
      </c>
      <c r="B77" s="8" t="s">
        <v>14</v>
      </c>
      <c r="C77" s="8" t="s">
        <v>95</v>
      </c>
      <c r="D77" s="36">
        <v>6290013070</v>
      </c>
      <c r="E77" s="37">
        <v>540</v>
      </c>
      <c r="F77" s="34">
        <v>113.91</v>
      </c>
      <c r="G77" s="34">
        <v>113.91</v>
      </c>
      <c r="H77" s="89">
        <f t="shared" si="2"/>
        <v>100</v>
      </c>
    </row>
    <row r="78" spans="1:8" ht="22.5" x14ac:dyDescent="0.2">
      <c r="A78" s="93" t="s">
        <v>47</v>
      </c>
      <c r="B78" s="23" t="s">
        <v>14</v>
      </c>
      <c r="C78" s="23" t="s">
        <v>46</v>
      </c>
      <c r="D78" s="24" t="s">
        <v>124</v>
      </c>
      <c r="E78" s="23" t="s">
        <v>13</v>
      </c>
      <c r="F78" s="25">
        <f>SUM(F79:F90)</f>
        <v>25258.330210000004</v>
      </c>
      <c r="G78" s="25">
        <f>SUM(G79:G90)</f>
        <v>24409.366479999997</v>
      </c>
      <c r="H78" s="94">
        <f>G78/F78*100</f>
        <v>96.638876271940205</v>
      </c>
    </row>
    <row r="79" spans="1:8" ht="13.15" customHeight="1" x14ac:dyDescent="0.2">
      <c r="A79" s="61" t="s">
        <v>25</v>
      </c>
      <c r="B79" s="8" t="s">
        <v>14</v>
      </c>
      <c r="C79" s="8" t="s">
        <v>46</v>
      </c>
      <c r="D79" s="8" t="s">
        <v>133</v>
      </c>
      <c r="E79" s="8" t="s">
        <v>24</v>
      </c>
      <c r="F79" s="9">
        <v>4500</v>
      </c>
      <c r="G79" s="9">
        <v>4448.26</v>
      </c>
      <c r="H79" s="62">
        <f t="shared" si="2"/>
        <v>98.850222222222229</v>
      </c>
    </row>
    <row r="80" spans="1:8" ht="13.15" customHeight="1" x14ac:dyDescent="0.2">
      <c r="A80" s="61" t="s">
        <v>25</v>
      </c>
      <c r="B80" s="8" t="s">
        <v>14</v>
      </c>
      <c r="C80" s="8" t="s">
        <v>46</v>
      </c>
      <c r="D80" s="8" t="s">
        <v>133</v>
      </c>
      <c r="E80" s="8" t="s">
        <v>154</v>
      </c>
      <c r="F80" s="9">
        <v>3500</v>
      </c>
      <c r="G80" s="9">
        <v>3004.9969999999998</v>
      </c>
      <c r="H80" s="62">
        <f t="shared" si="2"/>
        <v>85.857057142857144</v>
      </c>
    </row>
    <row r="81" spans="1:8" ht="13.15" customHeight="1" x14ac:dyDescent="0.2">
      <c r="A81" s="61" t="s">
        <v>82</v>
      </c>
      <c r="B81" s="8" t="s">
        <v>14</v>
      </c>
      <c r="C81" s="8" t="s">
        <v>46</v>
      </c>
      <c r="D81" s="8" t="s">
        <v>133</v>
      </c>
      <c r="E81" s="8" t="s">
        <v>83</v>
      </c>
      <c r="F81" s="9">
        <v>20</v>
      </c>
      <c r="G81" s="9">
        <v>0.53800000000000003</v>
      </c>
      <c r="H81" s="62">
        <f t="shared" si="2"/>
        <v>2.69</v>
      </c>
    </row>
    <row r="82" spans="1:8" ht="23.45" customHeight="1" x14ac:dyDescent="0.2">
      <c r="A82" s="61" t="s">
        <v>25</v>
      </c>
      <c r="B82" s="8" t="s">
        <v>14</v>
      </c>
      <c r="C82" s="8" t="s">
        <v>46</v>
      </c>
      <c r="D82" s="8" t="s">
        <v>134</v>
      </c>
      <c r="E82" s="8" t="s">
        <v>24</v>
      </c>
      <c r="F82" s="9">
        <v>6840.6109999999999</v>
      </c>
      <c r="G82" s="9">
        <v>6591.51</v>
      </c>
      <c r="H82" s="62">
        <f t="shared" si="2"/>
        <v>96.358497800854352</v>
      </c>
    </row>
    <row r="83" spans="1:8" ht="36" customHeight="1" x14ac:dyDescent="0.2">
      <c r="A83" s="61" t="s">
        <v>174</v>
      </c>
      <c r="B83" s="8" t="s">
        <v>14</v>
      </c>
      <c r="C83" s="8" t="s">
        <v>46</v>
      </c>
      <c r="D83" s="8" t="s">
        <v>134</v>
      </c>
      <c r="E83" s="8" t="s">
        <v>24</v>
      </c>
      <c r="F83" s="9">
        <v>590.45000000000005</v>
      </c>
      <c r="G83" s="9">
        <v>590.45000000000005</v>
      </c>
      <c r="H83" s="62">
        <f t="shared" ref="H83" si="3">G83/F83*100</f>
        <v>100</v>
      </c>
    </row>
    <row r="84" spans="1:8" ht="32.25" customHeight="1" x14ac:dyDescent="0.2">
      <c r="A84" s="61" t="s">
        <v>166</v>
      </c>
      <c r="B84" s="8" t="s">
        <v>14</v>
      </c>
      <c r="C84" s="8" t="s">
        <v>46</v>
      </c>
      <c r="D84" s="8" t="s">
        <v>155</v>
      </c>
      <c r="E84" s="8" t="s">
        <v>24</v>
      </c>
      <c r="F84" s="9">
        <v>2273.5306099999998</v>
      </c>
      <c r="G84" s="9">
        <v>2273.5300000000002</v>
      </c>
      <c r="H84" s="62">
        <f t="shared" si="2"/>
        <v>99.999973169483752</v>
      </c>
    </row>
    <row r="85" spans="1:8" ht="23.45" customHeight="1" x14ac:dyDescent="0.2">
      <c r="A85" s="61" t="s">
        <v>168</v>
      </c>
      <c r="B85" s="8" t="s">
        <v>14</v>
      </c>
      <c r="C85" s="8" t="s">
        <v>46</v>
      </c>
      <c r="D85" s="8" t="s">
        <v>156</v>
      </c>
      <c r="E85" s="8" t="s">
        <v>24</v>
      </c>
      <c r="F85" s="9">
        <v>385.173</v>
      </c>
      <c r="G85" s="9">
        <v>385.173</v>
      </c>
      <c r="H85" s="62">
        <f t="shared" si="2"/>
        <v>100</v>
      </c>
    </row>
    <row r="86" spans="1:8" ht="25.5" customHeight="1" x14ac:dyDescent="0.2">
      <c r="A86" s="61" t="s">
        <v>169</v>
      </c>
      <c r="B86" s="17" t="s">
        <v>14</v>
      </c>
      <c r="C86" s="17" t="s">
        <v>46</v>
      </c>
      <c r="D86" s="17" t="s">
        <v>135</v>
      </c>
      <c r="E86" s="17" t="s">
        <v>24</v>
      </c>
      <c r="F86" s="18">
        <v>1151.414</v>
      </c>
      <c r="G86" s="18">
        <v>1151.414</v>
      </c>
      <c r="H86" s="79">
        <f t="shared" si="2"/>
        <v>100</v>
      </c>
    </row>
    <row r="87" spans="1:8" ht="24.75" customHeight="1" x14ac:dyDescent="0.2">
      <c r="A87" s="78" t="s">
        <v>178</v>
      </c>
      <c r="B87" s="17" t="s">
        <v>14</v>
      </c>
      <c r="C87" s="17" t="s">
        <v>46</v>
      </c>
      <c r="D87" s="32" t="s">
        <v>157</v>
      </c>
      <c r="E87" s="17" t="s">
        <v>24</v>
      </c>
      <c r="F87" s="18">
        <v>2064.6035999999999</v>
      </c>
      <c r="G87" s="18">
        <v>2064.6</v>
      </c>
      <c r="H87" s="79">
        <f t="shared" si="2"/>
        <v>99.99982563238774</v>
      </c>
    </row>
    <row r="88" spans="1:8" ht="21.75" customHeight="1" x14ac:dyDescent="0.2">
      <c r="A88" s="61" t="s">
        <v>177</v>
      </c>
      <c r="B88" s="17" t="s">
        <v>14</v>
      </c>
      <c r="C88" s="17" t="s">
        <v>46</v>
      </c>
      <c r="D88" s="32" t="s">
        <v>136</v>
      </c>
      <c r="E88" s="17" t="s">
        <v>24</v>
      </c>
      <c r="F88" s="18">
        <v>1578.95</v>
      </c>
      <c r="G88" s="18">
        <v>1578.95</v>
      </c>
      <c r="H88" s="79">
        <f t="shared" si="2"/>
        <v>100</v>
      </c>
    </row>
    <row r="89" spans="1:8" ht="21.75" customHeight="1" x14ac:dyDescent="0.2">
      <c r="A89" s="120" t="s">
        <v>176</v>
      </c>
      <c r="B89" s="32" t="s">
        <v>14</v>
      </c>
      <c r="C89" s="32" t="s">
        <v>46</v>
      </c>
      <c r="D89" s="32" t="s">
        <v>175</v>
      </c>
      <c r="E89" s="32" t="s">
        <v>24</v>
      </c>
      <c r="F89" s="33">
        <v>2243.4160000000002</v>
      </c>
      <c r="G89" s="33">
        <v>2209.7644799999998</v>
      </c>
      <c r="H89" s="79">
        <f t="shared" si="2"/>
        <v>98.499987519033454</v>
      </c>
    </row>
    <row r="90" spans="1:8" ht="21" customHeight="1" thickBot="1" x14ac:dyDescent="0.25">
      <c r="A90" s="120" t="s">
        <v>170</v>
      </c>
      <c r="B90" s="32" t="s">
        <v>14</v>
      </c>
      <c r="C90" s="32" t="s">
        <v>46</v>
      </c>
      <c r="D90" s="32" t="s">
        <v>158</v>
      </c>
      <c r="E90" s="32" t="s">
        <v>24</v>
      </c>
      <c r="F90" s="33">
        <v>110.182</v>
      </c>
      <c r="G90" s="33">
        <v>110.18</v>
      </c>
      <c r="H90" s="79">
        <f t="shared" si="2"/>
        <v>99.998184821477196</v>
      </c>
    </row>
    <row r="91" spans="1:8" ht="22.5" x14ac:dyDescent="0.2">
      <c r="A91" s="57" t="s">
        <v>49</v>
      </c>
      <c r="B91" s="58" t="s">
        <v>14</v>
      </c>
      <c r="C91" s="58" t="s">
        <v>48</v>
      </c>
      <c r="D91" s="98" t="s">
        <v>137</v>
      </c>
      <c r="E91" s="58" t="s">
        <v>13</v>
      </c>
      <c r="F91" s="59">
        <f>+F92</f>
        <v>441.35600000000005</v>
      </c>
      <c r="G91" s="59">
        <f>G92</f>
        <v>426.11799999999999</v>
      </c>
      <c r="H91" s="60">
        <f>+H92</f>
        <v>96.547458287640808</v>
      </c>
    </row>
    <row r="92" spans="1:8" ht="22.5" x14ac:dyDescent="0.2">
      <c r="A92" s="71" t="s">
        <v>51</v>
      </c>
      <c r="B92" s="21" t="s">
        <v>14</v>
      </c>
      <c r="C92" s="21" t="s">
        <v>50</v>
      </c>
      <c r="D92" s="24" t="s">
        <v>137</v>
      </c>
      <c r="E92" s="21" t="s">
        <v>13</v>
      </c>
      <c r="F92" s="22">
        <f>SUM(F93:F95)</f>
        <v>441.35600000000005</v>
      </c>
      <c r="G92" s="22">
        <f>SUM(G93:G95)</f>
        <v>426.11799999999999</v>
      </c>
      <c r="H92" s="72">
        <f>G92/F92*100</f>
        <v>96.547458287640808</v>
      </c>
    </row>
    <row r="93" spans="1:8" ht="13.15" customHeight="1" x14ac:dyDescent="0.2">
      <c r="A93" s="61" t="s">
        <v>25</v>
      </c>
      <c r="B93" s="8" t="s">
        <v>14</v>
      </c>
      <c r="C93" s="8" t="s">
        <v>50</v>
      </c>
      <c r="D93" s="8" t="s">
        <v>138</v>
      </c>
      <c r="E93" s="8" t="s">
        <v>24</v>
      </c>
      <c r="F93" s="9">
        <v>213</v>
      </c>
      <c r="G93" s="9">
        <v>197.86</v>
      </c>
      <c r="H93" s="62">
        <f>G93/F93*100</f>
        <v>92.892018779342735</v>
      </c>
    </row>
    <row r="94" spans="1:8" ht="22.5" x14ac:dyDescent="0.2">
      <c r="A94" s="61" t="s">
        <v>97</v>
      </c>
      <c r="B94" s="8" t="s">
        <v>14</v>
      </c>
      <c r="C94" s="8" t="s">
        <v>50</v>
      </c>
      <c r="D94" s="8" t="s">
        <v>140</v>
      </c>
      <c r="E94" s="8" t="s">
        <v>55</v>
      </c>
      <c r="F94" s="9">
        <v>175.35400000000001</v>
      </c>
      <c r="G94" s="9">
        <v>175.31399999999999</v>
      </c>
      <c r="H94" s="62">
        <f>G94/F94*100</f>
        <v>99.977189000536043</v>
      </c>
    </row>
    <row r="95" spans="1:8" ht="23.25" thickBot="1" x14ac:dyDescent="0.25">
      <c r="A95" s="67" t="s">
        <v>96</v>
      </c>
      <c r="B95" s="73" t="s">
        <v>14</v>
      </c>
      <c r="C95" s="73" t="s">
        <v>50</v>
      </c>
      <c r="D95" s="73" t="s">
        <v>140</v>
      </c>
      <c r="E95" s="73" t="s">
        <v>78</v>
      </c>
      <c r="F95" s="74">
        <v>53.002000000000002</v>
      </c>
      <c r="G95" s="74">
        <v>52.944000000000003</v>
      </c>
      <c r="H95" s="75">
        <f>G95/F95*100</f>
        <v>99.890570167163503</v>
      </c>
    </row>
    <row r="96" spans="1:8" x14ac:dyDescent="0.2">
      <c r="A96" s="57" t="s">
        <v>57</v>
      </c>
      <c r="B96" s="58" t="s">
        <v>14</v>
      </c>
      <c r="C96" s="58" t="s">
        <v>56</v>
      </c>
      <c r="D96" s="58" t="s">
        <v>13</v>
      </c>
      <c r="E96" s="58" t="s">
        <v>13</v>
      </c>
      <c r="F96" s="59">
        <f>+F97</f>
        <v>587.89</v>
      </c>
      <c r="G96" s="59">
        <f>G97</f>
        <v>587.87199999999996</v>
      </c>
      <c r="H96" s="60">
        <f>H97</f>
        <v>99.996938202724991</v>
      </c>
    </row>
    <row r="97" spans="1:8" x14ac:dyDescent="0.2">
      <c r="A97" s="71" t="s">
        <v>59</v>
      </c>
      <c r="B97" s="21" t="s">
        <v>14</v>
      </c>
      <c r="C97" s="21" t="s">
        <v>58</v>
      </c>
      <c r="D97" s="21" t="s">
        <v>13</v>
      </c>
      <c r="E97" s="21" t="s">
        <v>13</v>
      </c>
      <c r="F97" s="22">
        <f>+F98</f>
        <v>587.89</v>
      </c>
      <c r="G97" s="22">
        <f>G98</f>
        <v>587.87199999999996</v>
      </c>
      <c r="H97" s="72">
        <f>H98</f>
        <v>99.996938202724991</v>
      </c>
    </row>
    <row r="98" spans="1:8" ht="22.5" x14ac:dyDescent="0.2">
      <c r="A98" s="69" t="s">
        <v>64</v>
      </c>
      <c r="B98" s="5" t="s">
        <v>14</v>
      </c>
      <c r="C98" s="5" t="s">
        <v>58</v>
      </c>
      <c r="D98" s="5" t="s">
        <v>74</v>
      </c>
      <c r="E98" s="5" t="s">
        <v>13</v>
      </c>
      <c r="F98" s="6">
        <f>F99+F100</f>
        <v>587.89</v>
      </c>
      <c r="G98" s="6">
        <f>G99+G100</f>
        <v>587.87199999999996</v>
      </c>
      <c r="H98" s="70">
        <f>G98/F98*100</f>
        <v>99.996938202724991</v>
      </c>
    </row>
    <row r="99" spans="1:8" ht="33.75" x14ac:dyDescent="0.2">
      <c r="A99" s="78" t="s">
        <v>61</v>
      </c>
      <c r="B99" s="17" t="s">
        <v>14</v>
      </c>
      <c r="C99" s="17" t="s">
        <v>58</v>
      </c>
      <c r="D99" s="17" t="s">
        <v>75</v>
      </c>
      <c r="E99" s="17" t="s">
        <v>60</v>
      </c>
      <c r="F99" s="18">
        <v>587.84</v>
      </c>
      <c r="G99" s="18">
        <v>587.822</v>
      </c>
      <c r="H99" s="79">
        <f>G99/F99*100</f>
        <v>99.996937942297208</v>
      </c>
    </row>
    <row r="100" spans="1:8" ht="13.5" thickBot="1" x14ac:dyDescent="0.25">
      <c r="A100" s="99" t="s">
        <v>146</v>
      </c>
      <c r="B100" s="95" t="s">
        <v>14</v>
      </c>
      <c r="C100" s="95" t="s">
        <v>147</v>
      </c>
      <c r="D100" s="95" t="s">
        <v>142</v>
      </c>
      <c r="E100" s="95" t="s">
        <v>148</v>
      </c>
      <c r="F100" s="96">
        <v>0.05</v>
      </c>
      <c r="G100" s="96">
        <v>0.05</v>
      </c>
      <c r="H100" s="97">
        <f>G100/F100*100</f>
        <v>100</v>
      </c>
    </row>
    <row r="101" spans="1:8" ht="13.5" thickBot="1" x14ac:dyDescent="0.25">
      <c r="A101" s="100" t="s">
        <v>62</v>
      </c>
      <c r="B101" s="101" t="s">
        <v>13</v>
      </c>
      <c r="C101" s="101" t="s">
        <v>13</v>
      </c>
      <c r="D101" s="101" t="s">
        <v>13</v>
      </c>
      <c r="E101" s="102" t="s">
        <v>13</v>
      </c>
      <c r="F101" s="103">
        <f>+F12</f>
        <v>83220.508280000009</v>
      </c>
      <c r="G101" s="103">
        <f>+G12</f>
        <v>80067.42654</v>
      </c>
      <c r="H101" s="103">
        <f>G101/F101*100</f>
        <v>96.211172215637902</v>
      </c>
    </row>
    <row r="102" spans="1:8" ht="26.25" customHeight="1" x14ac:dyDescent="0.2">
      <c r="A102" s="104" t="s">
        <v>66</v>
      </c>
      <c r="B102" s="105"/>
      <c r="C102" s="50"/>
      <c r="D102" s="105"/>
      <c r="E102" s="106"/>
      <c r="F102" s="107"/>
      <c r="G102" s="107"/>
      <c r="H102" s="108"/>
    </row>
    <row r="103" spans="1:8" x14ac:dyDescent="0.2">
      <c r="A103" s="71" t="s">
        <v>53</v>
      </c>
      <c r="B103" s="21" t="s">
        <v>14</v>
      </c>
      <c r="C103" s="21" t="s">
        <v>52</v>
      </c>
      <c r="D103" s="21" t="s">
        <v>13</v>
      </c>
      <c r="E103" s="21" t="s">
        <v>13</v>
      </c>
      <c r="F103" s="22">
        <f>F104+F127</f>
        <v>12116.94</v>
      </c>
      <c r="G103" s="22">
        <f>G104+G127</f>
        <v>11615.302</v>
      </c>
      <c r="H103" s="72">
        <f t="shared" ref="H103:H108" si="4">G103/F103*100</f>
        <v>95.860027366645369</v>
      </c>
    </row>
    <row r="104" spans="1:8" x14ac:dyDescent="0.2">
      <c r="A104" s="71" t="s">
        <v>119</v>
      </c>
      <c r="B104" s="21"/>
      <c r="C104" s="21"/>
      <c r="D104" s="21"/>
      <c r="E104" s="21"/>
      <c r="F104" s="22">
        <f>F105+F123</f>
        <v>10797.54</v>
      </c>
      <c r="G104" s="22">
        <f>G105+G123</f>
        <v>10468.928</v>
      </c>
      <c r="H104" s="72">
        <f t="shared" si="4"/>
        <v>96.956603078108529</v>
      </c>
    </row>
    <row r="105" spans="1:8" ht="22.5" x14ac:dyDescent="0.2">
      <c r="A105" s="71" t="s">
        <v>63</v>
      </c>
      <c r="B105" s="21" t="s">
        <v>14</v>
      </c>
      <c r="C105" s="21" t="s">
        <v>54</v>
      </c>
      <c r="D105" s="21" t="s">
        <v>13</v>
      </c>
      <c r="E105" s="21" t="s">
        <v>13</v>
      </c>
      <c r="F105" s="22">
        <f>F106+F116+F122</f>
        <v>7908.54</v>
      </c>
      <c r="G105" s="22">
        <f>G106+G116+G122</f>
        <v>7579.9280000000008</v>
      </c>
      <c r="H105" s="72">
        <f t="shared" si="4"/>
        <v>95.844846204229867</v>
      </c>
    </row>
    <row r="106" spans="1:8" ht="22.5" x14ac:dyDescent="0.2">
      <c r="A106" s="69" t="s">
        <v>63</v>
      </c>
      <c r="B106" s="5" t="s">
        <v>14</v>
      </c>
      <c r="C106" s="5" t="s">
        <v>54</v>
      </c>
      <c r="D106" s="5" t="s">
        <v>141</v>
      </c>
      <c r="E106" s="5" t="s">
        <v>13</v>
      </c>
      <c r="F106" s="6">
        <f>SUM(F107:F115)</f>
        <v>5787.2020000000002</v>
      </c>
      <c r="G106" s="6">
        <f>SUM(G107:G115)</f>
        <v>5694.8670000000002</v>
      </c>
      <c r="H106" s="70">
        <f t="shared" si="4"/>
        <v>98.404496680779417</v>
      </c>
    </row>
    <row r="107" spans="1:8" x14ac:dyDescent="0.2">
      <c r="A107" s="61" t="s">
        <v>87</v>
      </c>
      <c r="B107" s="8" t="s">
        <v>14</v>
      </c>
      <c r="C107" s="8" t="s">
        <v>54</v>
      </c>
      <c r="D107" s="8" t="s">
        <v>142</v>
      </c>
      <c r="E107" s="8" t="s">
        <v>55</v>
      </c>
      <c r="F107" s="9">
        <v>3055.453</v>
      </c>
      <c r="G107" s="9">
        <v>3026.42</v>
      </c>
      <c r="H107" s="62">
        <f t="shared" si="4"/>
        <v>99.049797198647795</v>
      </c>
    </row>
    <row r="108" spans="1:8" x14ac:dyDescent="0.2">
      <c r="A108" s="61" t="s">
        <v>84</v>
      </c>
      <c r="B108" s="8" t="s">
        <v>14</v>
      </c>
      <c r="C108" s="8" t="s">
        <v>54</v>
      </c>
      <c r="D108" s="8" t="s">
        <v>142</v>
      </c>
      <c r="E108" s="8" t="s">
        <v>85</v>
      </c>
      <c r="F108" s="9">
        <v>13</v>
      </c>
      <c r="G108" s="9">
        <v>0</v>
      </c>
      <c r="H108" s="62">
        <f t="shared" si="4"/>
        <v>0</v>
      </c>
    </row>
    <row r="109" spans="1:8" ht="13.15" customHeight="1" x14ac:dyDescent="0.2">
      <c r="A109" s="61" t="s">
        <v>88</v>
      </c>
      <c r="B109" s="8" t="s">
        <v>14</v>
      </c>
      <c r="C109" s="8" t="s">
        <v>54</v>
      </c>
      <c r="D109" s="8" t="s">
        <v>142</v>
      </c>
      <c r="E109" s="8" t="s">
        <v>78</v>
      </c>
      <c r="F109" s="9">
        <v>922.74699999999996</v>
      </c>
      <c r="G109" s="9">
        <v>904.94</v>
      </c>
      <c r="H109" s="62">
        <f t="shared" ref="H109:H122" si="5">G109/F109*100</f>
        <v>98.070218597297</v>
      </c>
    </row>
    <row r="110" spans="1:8" ht="33.75" x14ac:dyDescent="0.2">
      <c r="A110" s="61" t="s">
        <v>25</v>
      </c>
      <c r="B110" s="8" t="s">
        <v>14</v>
      </c>
      <c r="C110" s="8" t="s">
        <v>54</v>
      </c>
      <c r="D110" s="8" t="s">
        <v>142</v>
      </c>
      <c r="E110" s="8" t="s">
        <v>80</v>
      </c>
      <c r="F110" s="9">
        <v>132</v>
      </c>
      <c r="G110" s="9">
        <v>131.803</v>
      </c>
      <c r="H110" s="62">
        <f t="shared" si="5"/>
        <v>99.850757575757569</v>
      </c>
    </row>
    <row r="111" spans="1:8" ht="13.15" customHeight="1" x14ac:dyDescent="0.2">
      <c r="A111" s="61" t="s">
        <v>25</v>
      </c>
      <c r="B111" s="8" t="s">
        <v>14</v>
      </c>
      <c r="C111" s="8" t="s">
        <v>54</v>
      </c>
      <c r="D111" s="8" t="s">
        <v>142</v>
      </c>
      <c r="E111" s="8" t="s">
        <v>24</v>
      </c>
      <c r="F111" s="9">
        <v>1411</v>
      </c>
      <c r="G111" s="9">
        <v>1378.703</v>
      </c>
      <c r="H111" s="62">
        <f t="shared" si="5"/>
        <v>97.711055988660519</v>
      </c>
    </row>
    <row r="112" spans="1:8" ht="13.15" customHeight="1" x14ac:dyDescent="0.2">
      <c r="A112" s="61" t="s">
        <v>25</v>
      </c>
      <c r="B112" s="8" t="s">
        <v>14</v>
      </c>
      <c r="C112" s="8" t="s">
        <v>54</v>
      </c>
      <c r="D112" s="8" t="s">
        <v>142</v>
      </c>
      <c r="E112" s="8" t="s">
        <v>24</v>
      </c>
      <c r="F112" s="9">
        <v>45</v>
      </c>
      <c r="G112" s="9">
        <v>45</v>
      </c>
      <c r="H112" s="62">
        <f t="shared" ref="H112" si="6">G112/F112*100</f>
        <v>100</v>
      </c>
    </row>
    <row r="113" spans="1:8" ht="33.75" x14ac:dyDescent="0.2">
      <c r="A113" s="61" t="s">
        <v>25</v>
      </c>
      <c r="B113" s="8" t="s">
        <v>14</v>
      </c>
      <c r="C113" s="8" t="s">
        <v>54</v>
      </c>
      <c r="D113" s="8" t="s">
        <v>142</v>
      </c>
      <c r="E113" s="8" t="s">
        <v>154</v>
      </c>
      <c r="F113" s="9">
        <v>190</v>
      </c>
      <c r="G113" s="9">
        <v>190</v>
      </c>
      <c r="H113" s="62">
        <f t="shared" si="5"/>
        <v>100</v>
      </c>
    </row>
    <row r="114" spans="1:8" x14ac:dyDescent="0.2">
      <c r="A114" s="61" t="s">
        <v>82</v>
      </c>
      <c r="B114" s="8" t="s">
        <v>14</v>
      </c>
      <c r="C114" s="8" t="s">
        <v>54</v>
      </c>
      <c r="D114" s="8" t="s">
        <v>142</v>
      </c>
      <c r="E114" s="8" t="s">
        <v>150</v>
      </c>
      <c r="F114" s="9">
        <v>2</v>
      </c>
      <c r="G114" s="9">
        <v>2</v>
      </c>
      <c r="H114" s="62">
        <f t="shared" si="5"/>
        <v>100</v>
      </c>
    </row>
    <row r="115" spans="1:8" x14ac:dyDescent="0.2">
      <c r="A115" s="61" t="s">
        <v>171</v>
      </c>
      <c r="B115" s="8" t="s">
        <v>14</v>
      </c>
      <c r="C115" s="8" t="s">
        <v>54</v>
      </c>
      <c r="D115" s="8" t="s">
        <v>142</v>
      </c>
      <c r="E115" s="8" t="s">
        <v>83</v>
      </c>
      <c r="F115" s="9">
        <v>16.001999999999999</v>
      </c>
      <c r="G115" s="9">
        <v>16.001000000000001</v>
      </c>
      <c r="H115" s="62">
        <f t="shared" ref="H115" si="7">G115/F115*100</f>
        <v>99.993750781152372</v>
      </c>
    </row>
    <row r="116" spans="1:8" ht="15" customHeight="1" x14ac:dyDescent="0.2">
      <c r="A116" s="69" t="s">
        <v>139</v>
      </c>
      <c r="B116" s="5" t="s">
        <v>14</v>
      </c>
      <c r="C116" s="5" t="s">
        <v>54</v>
      </c>
      <c r="D116" s="5" t="s">
        <v>143</v>
      </c>
      <c r="E116" s="5"/>
      <c r="F116" s="6">
        <f>SUM(F117:F121)</f>
        <v>1122.54</v>
      </c>
      <c r="G116" s="6">
        <f>SUM(G117:G121)</f>
        <v>914.88499999999999</v>
      </c>
      <c r="H116" s="70">
        <f>G116/F116*100</f>
        <v>81.50132734690969</v>
      </c>
    </row>
    <row r="117" spans="1:8" x14ac:dyDescent="0.2">
      <c r="A117" s="61" t="s">
        <v>87</v>
      </c>
      <c r="B117" s="8" t="s">
        <v>14</v>
      </c>
      <c r="C117" s="8" t="s">
        <v>54</v>
      </c>
      <c r="D117" s="8" t="s">
        <v>143</v>
      </c>
      <c r="E117" s="8" t="s">
        <v>55</v>
      </c>
      <c r="F117" s="9">
        <v>666.54</v>
      </c>
      <c r="G117" s="9">
        <v>518.86599999999999</v>
      </c>
      <c r="H117" s="62">
        <f t="shared" si="5"/>
        <v>77.844690491193319</v>
      </c>
    </row>
    <row r="118" spans="1:8" x14ac:dyDescent="0.2">
      <c r="A118" s="61" t="s">
        <v>84</v>
      </c>
      <c r="B118" s="8" t="s">
        <v>14</v>
      </c>
      <c r="C118" s="8" t="s">
        <v>54</v>
      </c>
      <c r="D118" s="8" t="s">
        <v>143</v>
      </c>
      <c r="E118" s="8" t="s">
        <v>85</v>
      </c>
      <c r="F118" s="9">
        <v>10</v>
      </c>
      <c r="G118" s="9">
        <v>2.2759999999999998</v>
      </c>
      <c r="H118" s="62">
        <f>G118/F118*100</f>
        <v>22.759999999999998</v>
      </c>
    </row>
    <row r="119" spans="1:8" ht="33.75" x14ac:dyDescent="0.2">
      <c r="A119" s="61" t="s">
        <v>88</v>
      </c>
      <c r="B119" s="8" t="s">
        <v>14</v>
      </c>
      <c r="C119" s="8" t="s">
        <v>54</v>
      </c>
      <c r="D119" s="8" t="s">
        <v>143</v>
      </c>
      <c r="E119" s="8" t="s">
        <v>78</v>
      </c>
      <c r="F119" s="9">
        <v>182</v>
      </c>
      <c r="G119" s="9">
        <v>153.41200000000001</v>
      </c>
      <c r="H119" s="62">
        <f t="shared" si="5"/>
        <v>84.292307692307702</v>
      </c>
    </row>
    <row r="120" spans="1:8" ht="33.75" x14ac:dyDescent="0.2">
      <c r="A120" s="61" t="s">
        <v>25</v>
      </c>
      <c r="B120" s="8" t="s">
        <v>14</v>
      </c>
      <c r="C120" s="8" t="s">
        <v>54</v>
      </c>
      <c r="D120" s="8" t="s">
        <v>143</v>
      </c>
      <c r="E120" s="8" t="s">
        <v>24</v>
      </c>
      <c r="F120" s="9">
        <v>228</v>
      </c>
      <c r="G120" s="9">
        <v>204.33099999999999</v>
      </c>
      <c r="H120" s="62">
        <f t="shared" si="5"/>
        <v>89.618859649122811</v>
      </c>
    </row>
    <row r="121" spans="1:8" ht="33.75" x14ac:dyDescent="0.2">
      <c r="A121" s="61" t="s">
        <v>25</v>
      </c>
      <c r="B121" s="8" t="s">
        <v>14</v>
      </c>
      <c r="C121" s="8" t="s">
        <v>54</v>
      </c>
      <c r="D121" s="8" t="s">
        <v>143</v>
      </c>
      <c r="E121" s="8" t="s">
        <v>154</v>
      </c>
      <c r="F121" s="9">
        <v>36</v>
      </c>
      <c r="G121" s="9">
        <v>36</v>
      </c>
      <c r="H121" s="62">
        <f t="shared" si="5"/>
        <v>100</v>
      </c>
    </row>
    <row r="122" spans="1:8" ht="33.75" x14ac:dyDescent="0.2">
      <c r="A122" s="69" t="s">
        <v>25</v>
      </c>
      <c r="B122" s="5" t="s">
        <v>14</v>
      </c>
      <c r="C122" s="5" t="s">
        <v>54</v>
      </c>
      <c r="D122" s="5" t="s">
        <v>144</v>
      </c>
      <c r="E122" s="5" t="s">
        <v>24</v>
      </c>
      <c r="F122" s="6">
        <v>998.798</v>
      </c>
      <c r="G122" s="6">
        <v>970.17600000000004</v>
      </c>
      <c r="H122" s="70">
        <f t="shared" si="5"/>
        <v>97.134355495305357</v>
      </c>
    </row>
    <row r="123" spans="1:8" ht="22.5" x14ac:dyDescent="0.2">
      <c r="A123" s="71" t="s">
        <v>113</v>
      </c>
      <c r="B123" s="21" t="s">
        <v>14</v>
      </c>
      <c r="C123" s="21" t="s">
        <v>54</v>
      </c>
      <c r="D123" s="21" t="s">
        <v>141</v>
      </c>
      <c r="E123" s="21" t="s">
        <v>13</v>
      </c>
      <c r="F123" s="22">
        <f>+F124</f>
        <v>2889</v>
      </c>
      <c r="G123" s="22">
        <f>G124</f>
        <v>2889</v>
      </c>
      <c r="H123" s="72">
        <f>+H124</f>
        <v>100</v>
      </c>
    </row>
    <row r="124" spans="1:8" ht="22.5" x14ac:dyDescent="0.2">
      <c r="A124" s="69" t="s">
        <v>114</v>
      </c>
      <c r="B124" s="5" t="s">
        <v>14</v>
      </c>
      <c r="C124" s="5" t="s">
        <v>54</v>
      </c>
      <c r="D124" s="5" t="s">
        <v>141</v>
      </c>
      <c r="E124" s="5" t="s">
        <v>13</v>
      </c>
      <c r="F124" s="6">
        <f>SUM(F125+F126)</f>
        <v>2889</v>
      </c>
      <c r="G124" s="6">
        <f>SUM(G125:G126)</f>
        <v>2889</v>
      </c>
      <c r="H124" s="70">
        <f>G124/F124*100</f>
        <v>100</v>
      </c>
    </row>
    <row r="125" spans="1:8" x14ac:dyDescent="0.2">
      <c r="A125" s="61" t="s">
        <v>87</v>
      </c>
      <c r="B125" s="8" t="s">
        <v>14</v>
      </c>
      <c r="C125" s="8" t="s">
        <v>54</v>
      </c>
      <c r="D125" s="8" t="s">
        <v>145</v>
      </c>
      <c r="E125" s="8" t="s">
        <v>55</v>
      </c>
      <c r="F125" s="9">
        <v>2218.8939999999998</v>
      </c>
      <c r="G125" s="9">
        <v>2218.8939999999998</v>
      </c>
      <c r="H125" s="62">
        <f>G125/F125*100</f>
        <v>100</v>
      </c>
    </row>
    <row r="126" spans="1:8" ht="33.75" x14ac:dyDescent="0.2">
      <c r="A126" s="61" t="s">
        <v>88</v>
      </c>
      <c r="B126" s="8" t="s">
        <v>14</v>
      </c>
      <c r="C126" s="8" t="s">
        <v>54</v>
      </c>
      <c r="D126" s="8" t="s">
        <v>145</v>
      </c>
      <c r="E126" s="8" t="s">
        <v>78</v>
      </c>
      <c r="F126" s="9">
        <v>670.10599999999999</v>
      </c>
      <c r="G126" s="9">
        <v>670.10599999999999</v>
      </c>
      <c r="H126" s="62">
        <f>G126/F126*100</f>
        <v>100</v>
      </c>
    </row>
    <row r="127" spans="1:8" s="43" customFormat="1" ht="11.25" x14ac:dyDescent="0.2">
      <c r="A127" s="109" t="s">
        <v>115</v>
      </c>
      <c r="B127" s="45" t="s">
        <v>14</v>
      </c>
      <c r="C127" s="45" t="s">
        <v>116</v>
      </c>
      <c r="D127" s="45" t="s">
        <v>118</v>
      </c>
      <c r="E127" s="42"/>
      <c r="F127" s="44">
        <f>F128</f>
        <v>1319.4</v>
      </c>
      <c r="G127" s="44">
        <f>G128</f>
        <v>1146.374</v>
      </c>
      <c r="H127" s="110">
        <f>G127/F127*100</f>
        <v>86.886008791875085</v>
      </c>
    </row>
    <row r="128" spans="1:8" ht="23.25" thickBot="1" x14ac:dyDescent="0.25">
      <c r="A128" s="111" t="s">
        <v>117</v>
      </c>
      <c r="B128" s="112" t="s">
        <v>14</v>
      </c>
      <c r="C128" s="112" t="s">
        <v>116</v>
      </c>
      <c r="D128" s="112" t="s">
        <v>118</v>
      </c>
      <c r="E128" s="112" t="s">
        <v>24</v>
      </c>
      <c r="F128" s="113">
        <v>1319.4</v>
      </c>
      <c r="G128" s="113">
        <v>1146.374</v>
      </c>
      <c r="H128" s="114">
        <f>G128/F128*100</f>
        <v>86.886008791875085</v>
      </c>
    </row>
  </sheetData>
  <mergeCells count="7">
    <mergeCell ref="E1:H3"/>
    <mergeCell ref="A4:H6"/>
    <mergeCell ref="A8:A9"/>
    <mergeCell ref="B8:E8"/>
    <mergeCell ref="F8:F9"/>
    <mergeCell ref="G8:G9"/>
    <mergeCell ref="H8:H9"/>
  </mergeCells>
  <phoneticPr fontId="11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2021-10-12T14:11:28Z</cp:lastPrinted>
  <dcterms:created xsi:type="dcterms:W3CDTF">1996-10-08T23:32:33Z</dcterms:created>
  <dcterms:modified xsi:type="dcterms:W3CDTF">2022-03-14T11:49:13Z</dcterms:modified>
</cp:coreProperties>
</file>