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2\23.06.22\"/>
    </mc:Choice>
  </mc:AlternateContent>
  <xr:revisionPtr revIDLastSave="0" documentId="13_ncr:1_{6C31AED1-B324-422C-B777-7BD84363C53C}" xr6:coauthVersionLast="47" xr6:coauthVersionMax="47" xr10:uidLastSave="{00000000-0000-0000-0000-000000000000}"/>
  <bookViews>
    <workbookView xWindow="-120" yWindow="-120" windowWidth="21840" windowHeight="13140" firstSheet="7" activeTab="7" xr2:uid="{00000000-000D-0000-FFFF-FFFF00000000}"/>
  </bookViews>
  <sheets>
    <sheet name="приложение 2 на 2022 " sheetId="23" r:id="rId1"/>
    <sheet name="приложение 2 с КЦ" sheetId="22" r:id="rId2"/>
    <sheet name="ПРИЛОЖЕНИЕ 2 на 2023" sheetId="14" r:id="rId3"/>
    <sheet name="ПРИЛОЖЕНИЕ 2 на 2023 год" sheetId="25" r:id="rId4"/>
    <sheet name="ПРИЛОЖЕНИЕ 2 на 2024 год" sheetId="24" r:id="rId5"/>
    <sheet name="ПРИЛОЖЕНИЕ 2 на 2024" sheetId="26" r:id="rId6"/>
    <sheet name="ПРИЛОЖЕНИЕ 3" sheetId="16" r:id="rId7"/>
    <sheet name="ПРИЛОЖЕНИЕ 6" sheetId="17" r:id="rId8"/>
    <sheet name="приложение 6.1 " sheetId="33" r:id="rId9"/>
    <sheet name="приложение 7" sheetId="30" r:id="rId10"/>
    <sheet name="ПРИЛОЖЕНИЕ 12" sheetId="2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3" l="1"/>
  <c r="E33" i="17"/>
  <c r="F33" i="17"/>
  <c r="D33" i="17"/>
  <c r="E31" i="17"/>
  <c r="F31" i="17"/>
  <c r="D31" i="17"/>
  <c r="E29" i="17"/>
  <c r="F29" i="17"/>
  <c r="D29" i="17"/>
  <c r="E27" i="17"/>
  <c r="F27" i="17"/>
  <c r="D27" i="17"/>
  <c r="E25" i="17"/>
  <c r="F25" i="17"/>
  <c r="D25" i="17"/>
  <c r="E24" i="17"/>
  <c r="F24" i="17"/>
  <c r="D24" i="17"/>
  <c r="E23" i="17"/>
  <c r="F23" i="17"/>
  <c r="D23" i="17"/>
  <c r="E21" i="17"/>
  <c r="F21" i="17"/>
  <c r="D21" i="17"/>
  <c r="E20" i="17"/>
  <c r="F20" i="17"/>
  <c r="D20" i="17"/>
  <c r="E18" i="17"/>
  <c r="F18" i="17"/>
  <c r="D18" i="17"/>
  <c r="E16" i="17"/>
  <c r="F16" i="17"/>
  <c r="D16" i="17"/>
  <c r="E14" i="17"/>
  <c r="F14" i="17"/>
  <c r="D14" i="17"/>
  <c r="E13" i="17"/>
  <c r="F13" i="17"/>
  <c r="D13" i="17"/>
  <c r="E12" i="17"/>
  <c r="F12" i="17"/>
  <c r="D12" i="17"/>
  <c r="E11" i="17"/>
  <c r="F11" i="17"/>
  <c r="D11" i="17"/>
  <c r="E10" i="17"/>
  <c r="F10" i="17"/>
  <c r="D10" i="17"/>
  <c r="E25" i="21"/>
  <c r="F25" i="21"/>
  <c r="D25" i="21"/>
  <c r="E24" i="21"/>
  <c r="F24" i="21"/>
  <c r="D24" i="21"/>
  <c r="E23" i="21"/>
  <c r="E19" i="21" s="1"/>
  <c r="F23" i="21"/>
  <c r="D23" i="21"/>
  <c r="E22" i="21"/>
  <c r="F22" i="21"/>
  <c r="D22" i="21"/>
  <c r="E21" i="21"/>
  <c r="F21" i="21"/>
  <c r="E20" i="21"/>
  <c r="F20" i="21"/>
  <c r="D21" i="21"/>
  <c r="D20" i="21"/>
  <c r="D18" i="21"/>
  <c r="D12" i="21" s="1"/>
  <c r="E18" i="21"/>
  <c r="D17" i="21"/>
  <c r="D16" i="21"/>
  <c r="F15" i="21"/>
  <c r="E15" i="21"/>
  <c r="D15" i="21"/>
  <c r="E14" i="21"/>
  <c r="E12" i="21" s="1"/>
  <c r="D13" i="21"/>
  <c r="D33" i="25"/>
  <c r="E36" i="25"/>
  <c r="E42" i="14"/>
  <c r="D33" i="14"/>
  <c r="E33" i="14" s="1"/>
  <c r="E36" i="14"/>
  <c r="E29" i="16"/>
  <c r="E15" i="16"/>
  <c r="C15" i="16"/>
  <c r="C31" i="16" s="1"/>
  <c r="C19" i="16"/>
  <c r="E46" i="23"/>
  <c r="E45" i="23"/>
  <c r="E51" i="22"/>
  <c r="E41" i="22"/>
  <c r="D31" i="23"/>
  <c r="E41" i="23"/>
  <c r="D37" i="25"/>
  <c r="C37" i="25"/>
  <c r="D47" i="22"/>
  <c r="C47" i="22"/>
  <c r="D10" i="23"/>
  <c r="F12" i="21"/>
  <c r="D19" i="17" l="1"/>
  <c r="F19" i="21"/>
  <c r="D19" i="21"/>
  <c r="E11" i="21"/>
  <c r="D11" i="21" l="1"/>
  <c r="F11" i="21"/>
  <c r="E17" i="17" l="1"/>
  <c r="F17" i="17"/>
  <c r="D29" i="16" l="1"/>
  <c r="E49" i="22"/>
  <c r="E50" i="22"/>
  <c r="E52" i="22"/>
  <c r="E48" i="22"/>
  <c r="E47" i="22" l="1"/>
  <c r="E40" i="23"/>
  <c r="C18" i="16" s="1"/>
  <c r="E14" i="16"/>
  <c r="C14" i="16"/>
  <c r="C13" i="16" s="1"/>
  <c r="C35" i="26"/>
  <c r="C31" i="26" s="1"/>
  <c r="C14" i="26"/>
  <c r="C12" i="26"/>
  <c r="C19" i="26"/>
  <c r="C17" i="26"/>
  <c r="C33" i="26"/>
  <c r="C27" i="26"/>
  <c r="C26" i="26" s="1"/>
  <c r="C35" i="24"/>
  <c r="C33" i="24"/>
  <c r="C24" i="24"/>
  <c r="C22" i="24"/>
  <c r="C19" i="24"/>
  <c r="C17" i="24"/>
  <c r="C14" i="24"/>
  <c r="C27" i="24"/>
  <c r="C26" i="24" s="1"/>
  <c r="C12" i="24"/>
  <c r="C31" i="25"/>
  <c r="C30" i="25" s="1"/>
  <c r="C17" i="25"/>
  <c r="C12" i="25"/>
  <c r="C33" i="25"/>
  <c r="C27" i="25"/>
  <c r="C24" i="25"/>
  <c r="C22" i="25"/>
  <c r="C21" i="25" s="1"/>
  <c r="C19" i="25"/>
  <c r="C14" i="25"/>
  <c r="C27" i="22"/>
  <c r="C26" i="22" s="1"/>
  <c r="C12" i="22"/>
  <c r="C19" i="22"/>
  <c r="E29" i="22"/>
  <c r="E25" i="22"/>
  <c r="E23" i="22"/>
  <c r="C22" i="22"/>
  <c r="C21" i="22" s="1"/>
  <c r="E38" i="23"/>
  <c r="C25" i="16" s="1"/>
  <c r="E33" i="23"/>
  <c r="C20" i="16" s="1"/>
  <c r="E34" i="23"/>
  <c r="C22" i="16" s="1"/>
  <c r="E35" i="23"/>
  <c r="C23" i="16" s="1"/>
  <c r="E36" i="23"/>
  <c r="C24" i="16" s="1"/>
  <c r="E37" i="23"/>
  <c r="E39" i="23"/>
  <c r="C16" i="16" s="1"/>
  <c r="E32" i="23"/>
  <c r="C21" i="16" s="1"/>
  <c r="C30" i="16"/>
  <c r="C29" i="16" s="1"/>
  <c r="E43" i="23"/>
  <c r="C27" i="16" s="1"/>
  <c r="E44" i="23"/>
  <c r="C28" i="16" s="1"/>
  <c r="D45" i="23"/>
  <c r="D42" i="23"/>
  <c r="C31" i="23"/>
  <c r="C30" i="23"/>
  <c r="E30" i="23" s="1"/>
  <c r="E27" i="23"/>
  <c r="E26" i="23"/>
  <c r="D25" i="23"/>
  <c r="C25" i="23"/>
  <c r="C24" i="23" s="1"/>
  <c r="E23" i="23"/>
  <c r="D22" i="23"/>
  <c r="E21" i="23"/>
  <c r="D20" i="23"/>
  <c r="D17" i="23"/>
  <c r="E18" i="23"/>
  <c r="E16" i="23"/>
  <c r="D15" i="23"/>
  <c r="E14" i="23"/>
  <c r="D12" i="23"/>
  <c r="C12" i="23"/>
  <c r="E13" i="23"/>
  <c r="E11" i="23"/>
  <c r="E10" i="23" s="1"/>
  <c r="C45" i="23"/>
  <c r="C42" i="23"/>
  <c r="C22" i="23"/>
  <c r="C20" i="23"/>
  <c r="C17" i="23"/>
  <c r="C15" i="23"/>
  <c r="C10" i="23"/>
  <c r="C11" i="25" l="1"/>
  <c r="C10" i="25" s="1"/>
  <c r="C42" i="25"/>
  <c r="D19" i="23"/>
  <c r="D9" i="23" s="1"/>
  <c r="E42" i="23"/>
  <c r="C31" i="24"/>
  <c r="C30" i="24" s="1"/>
  <c r="C26" i="16"/>
  <c r="E15" i="23"/>
  <c r="E31" i="23"/>
  <c r="C30" i="26"/>
  <c r="C11" i="26"/>
  <c r="C10" i="26" s="1"/>
  <c r="C40" i="26" s="1"/>
  <c r="C21" i="24"/>
  <c r="C11" i="24" s="1"/>
  <c r="C10" i="24" s="1"/>
  <c r="C19" i="23"/>
  <c r="E17" i="23"/>
  <c r="E20" i="23"/>
  <c r="E22" i="23"/>
  <c r="C29" i="23"/>
  <c r="C28" i="23" s="1"/>
  <c r="C9" i="23"/>
  <c r="C8" i="23" s="1"/>
  <c r="C47" i="23" s="1"/>
  <c r="E12" i="23"/>
  <c r="E19" i="23"/>
  <c r="E25" i="23"/>
  <c r="D29" i="23"/>
  <c r="D28" i="23" s="1"/>
  <c r="E9" i="23" l="1"/>
  <c r="E8" i="23" s="1"/>
  <c r="C40" i="24"/>
  <c r="E29" i="23"/>
  <c r="E28" i="23"/>
  <c r="D47" i="23"/>
  <c r="E47" i="23" s="1"/>
  <c r="E46" i="22"/>
  <c r="E44" i="22" s="1"/>
  <c r="D44" i="22"/>
  <c r="C44" i="22"/>
  <c r="E43" i="22"/>
  <c r="E42" i="22"/>
  <c r="E40" i="22"/>
  <c r="E39" i="22"/>
  <c r="E38" i="22"/>
  <c r="E37" i="22"/>
  <c r="E36" i="22"/>
  <c r="E34" i="22"/>
  <c r="E35" i="22"/>
  <c r="D33" i="22"/>
  <c r="C33" i="22"/>
  <c r="E32" i="22"/>
  <c r="D27" i="22"/>
  <c r="E27" i="22" s="1"/>
  <c r="E26" i="22" s="1"/>
  <c r="D24" i="22"/>
  <c r="E24" i="22" s="1"/>
  <c r="E22" i="22"/>
  <c r="D22" i="22"/>
  <c r="E20" i="22"/>
  <c r="D19" i="22"/>
  <c r="E19" i="22" s="1"/>
  <c r="E18" i="22"/>
  <c r="E17" i="22" s="1"/>
  <c r="D17" i="22"/>
  <c r="C17" i="22"/>
  <c r="E16" i="22"/>
  <c r="E15" i="22"/>
  <c r="D14" i="22"/>
  <c r="C14" i="22"/>
  <c r="E13" i="22"/>
  <c r="D12" i="22"/>
  <c r="E12" i="22" s="1"/>
  <c r="D21" i="22" l="1"/>
  <c r="D26" i="22"/>
  <c r="E33" i="22"/>
  <c r="E21" i="22"/>
  <c r="C11" i="22"/>
  <c r="C10" i="22" s="1"/>
  <c r="E14" i="22"/>
  <c r="D11" i="22"/>
  <c r="D31" i="22"/>
  <c r="D30" i="22" s="1"/>
  <c r="C31" i="22"/>
  <c r="C30" i="22" s="1"/>
  <c r="D10" i="22" l="1"/>
  <c r="D53" i="22" s="1"/>
  <c r="E11" i="22"/>
  <c r="E10" i="22" s="1"/>
  <c r="E31" i="22"/>
  <c r="E30" i="22" s="1"/>
  <c r="C53" i="22"/>
  <c r="E53" i="22" l="1"/>
  <c r="D17" i="17"/>
  <c r="D30" i="17"/>
  <c r="E39" i="26" l="1"/>
  <c r="D38" i="26"/>
  <c r="E37" i="26"/>
  <c r="E36" i="26"/>
  <c r="D35" i="26"/>
  <c r="E34" i="26"/>
  <c r="D33" i="26"/>
  <c r="E29" i="26"/>
  <c r="E28" i="26"/>
  <c r="D27" i="26"/>
  <c r="D26" i="26" s="1"/>
  <c r="E25" i="26"/>
  <c r="D24" i="26"/>
  <c r="E24" i="26"/>
  <c r="E23" i="26"/>
  <c r="D22" i="26"/>
  <c r="E20" i="26"/>
  <c r="D19" i="26"/>
  <c r="E19" i="26"/>
  <c r="E18" i="26"/>
  <c r="D17" i="26"/>
  <c r="E16" i="26"/>
  <c r="E15" i="26"/>
  <c r="D14" i="26"/>
  <c r="E13" i="26"/>
  <c r="D12" i="26"/>
  <c r="E41" i="25"/>
  <c r="D40" i="25"/>
  <c r="E40" i="25" s="1"/>
  <c r="E39" i="25"/>
  <c r="E38" i="25"/>
  <c r="E37" i="25" s="1"/>
  <c r="E34" i="25"/>
  <c r="E33" i="25"/>
  <c r="E29" i="25"/>
  <c r="E28" i="25"/>
  <c r="D27" i="25"/>
  <c r="D26" i="25"/>
  <c r="E25" i="25"/>
  <c r="D24" i="25"/>
  <c r="E23" i="25"/>
  <c r="D22" i="25"/>
  <c r="E22" i="25" s="1"/>
  <c r="E20" i="25"/>
  <c r="D19" i="25"/>
  <c r="E18" i="25"/>
  <c r="D17" i="25"/>
  <c r="E17" i="25"/>
  <c r="E16" i="25"/>
  <c r="E15" i="25"/>
  <c r="D14" i="25"/>
  <c r="E14" i="25" s="1"/>
  <c r="E13" i="25"/>
  <c r="D12" i="25"/>
  <c r="D21" i="26" l="1"/>
  <c r="E21" i="26" s="1"/>
  <c r="D11" i="26"/>
  <c r="D10" i="26" s="1"/>
  <c r="D21" i="25"/>
  <c r="E21" i="25" s="1"/>
  <c r="E27" i="26"/>
  <c r="E26" i="25"/>
  <c r="E19" i="25"/>
  <c r="E22" i="26"/>
  <c r="E26" i="26"/>
  <c r="D31" i="26"/>
  <c r="D30" i="26" s="1"/>
  <c r="E38" i="26"/>
  <c r="E14" i="26"/>
  <c r="E35" i="26"/>
  <c r="E17" i="26"/>
  <c r="E12" i="26"/>
  <c r="E33" i="26"/>
  <c r="E32" i="26"/>
  <c r="D31" i="25"/>
  <c r="D30" i="25" s="1"/>
  <c r="E32" i="25"/>
  <c r="E35" i="25"/>
  <c r="E12" i="25"/>
  <c r="E24" i="25"/>
  <c r="E27" i="25"/>
  <c r="D26" i="24"/>
  <c r="E39" i="24"/>
  <c r="D38" i="24"/>
  <c r="E37" i="24"/>
  <c r="E28" i="16" s="1"/>
  <c r="E36" i="24"/>
  <c r="E27" i="16" s="1"/>
  <c r="D35" i="24"/>
  <c r="D33" i="24"/>
  <c r="E29" i="24"/>
  <c r="E28" i="24"/>
  <c r="D27" i="24"/>
  <c r="E25" i="24"/>
  <c r="E23" i="24"/>
  <c r="D24" i="24"/>
  <c r="D22" i="24"/>
  <c r="E20" i="24"/>
  <c r="D19" i="24"/>
  <c r="E18" i="24"/>
  <c r="D17" i="24"/>
  <c r="E17" i="24" s="1"/>
  <c r="E15" i="24"/>
  <c r="E16" i="24"/>
  <c r="D14" i="24"/>
  <c r="E13" i="24"/>
  <c r="D12" i="24"/>
  <c r="E41" i="14"/>
  <c r="D40" i="14"/>
  <c r="E39" i="14"/>
  <c r="D28" i="16" s="1"/>
  <c r="E38" i="14"/>
  <c r="D27" i="16" s="1"/>
  <c r="D37" i="14"/>
  <c r="E34" i="14"/>
  <c r="D17" i="16" s="1"/>
  <c r="E28" i="14"/>
  <c r="E29" i="14"/>
  <c r="D27" i="14"/>
  <c r="C27" i="14"/>
  <c r="C26" i="14" s="1"/>
  <c r="C22" i="14"/>
  <c r="D24" i="14"/>
  <c r="E25" i="14"/>
  <c r="D22" i="14"/>
  <c r="E23" i="14"/>
  <c r="D19" i="14"/>
  <c r="E20" i="14"/>
  <c r="D17" i="14"/>
  <c r="E18" i="14"/>
  <c r="E16" i="14"/>
  <c r="E15" i="14"/>
  <c r="D14" i="14"/>
  <c r="D12" i="14"/>
  <c r="E13" i="14"/>
  <c r="E32" i="24"/>
  <c r="E22" i="24"/>
  <c r="D26" i="16" l="1"/>
  <c r="E26" i="16"/>
  <c r="D11" i="25"/>
  <c r="D10" i="25" s="1"/>
  <c r="E10" i="25" s="1"/>
  <c r="E22" i="14"/>
  <c r="D31" i="14"/>
  <c r="D30" i="14" s="1"/>
  <c r="D40" i="26"/>
  <c r="E38" i="24"/>
  <c r="E33" i="24"/>
  <c r="E27" i="14"/>
  <c r="E24" i="24"/>
  <c r="E10" i="26"/>
  <c r="E11" i="26"/>
  <c r="E31" i="26"/>
  <c r="E31" i="25"/>
  <c r="E30" i="25"/>
  <c r="D26" i="14"/>
  <c r="D21" i="14"/>
  <c r="D11" i="14" s="1"/>
  <c r="E19" i="24"/>
  <c r="E14" i="24"/>
  <c r="E35" i="24"/>
  <c r="D21" i="24"/>
  <c r="D11" i="24" s="1"/>
  <c r="D10" i="24" s="1"/>
  <c r="E26" i="24"/>
  <c r="E27" i="24"/>
  <c r="E34" i="24"/>
  <c r="E20" i="16" s="1"/>
  <c r="E12" i="24"/>
  <c r="D31" i="24"/>
  <c r="D30" i="24" s="1"/>
  <c r="D42" i="25" l="1"/>
  <c r="E42" i="25" s="1"/>
  <c r="E11" i="25"/>
  <c r="D40" i="24"/>
  <c r="D10" i="14"/>
  <c r="D42" i="14" s="1"/>
  <c r="E30" i="26"/>
  <c r="E40" i="26"/>
  <c r="E26" i="14"/>
  <c r="E21" i="24"/>
  <c r="E31" i="24"/>
  <c r="E30" i="24" l="1"/>
  <c r="E11" i="24"/>
  <c r="E10" i="24" l="1"/>
  <c r="E40" i="24"/>
  <c r="E9" i="17" l="1"/>
  <c r="F9" i="17"/>
  <c r="E30" i="17" l="1"/>
  <c r="F30" i="17"/>
  <c r="D36" i="17"/>
  <c r="F34" i="17"/>
  <c r="D34" i="17"/>
  <c r="F32" i="17"/>
  <c r="E32" i="17"/>
  <c r="F26" i="17"/>
  <c r="E26" i="17"/>
  <c r="F19" i="17"/>
  <c r="E13" i="16"/>
  <c r="E31" i="16" s="1"/>
  <c r="E34" i="17" l="1"/>
  <c r="D35" i="17"/>
  <c r="F35" i="17"/>
  <c r="E15" i="17"/>
  <c r="F15" i="17"/>
  <c r="D15" i="17"/>
  <c r="F36" i="17" l="1"/>
  <c r="E36" i="17"/>
  <c r="E35" i="17"/>
  <c r="E19" i="17"/>
  <c r="D26" i="17" l="1"/>
  <c r="D32" i="17"/>
  <c r="E22" i="17"/>
  <c r="D22" i="17"/>
  <c r="F22" i="17"/>
  <c r="E28" i="17"/>
  <c r="F28" i="17"/>
  <c r="D9" i="17" l="1"/>
  <c r="E37" i="17"/>
  <c r="F37" i="17"/>
  <c r="D28" i="17" l="1"/>
  <c r="D37" i="17" s="1"/>
  <c r="C33" i="14"/>
  <c r="E35" i="14"/>
  <c r="D20" i="16" s="1"/>
  <c r="D15" i="16" s="1"/>
  <c r="C40" i="14" l="1"/>
  <c r="C37" i="14"/>
  <c r="E37" i="14" s="1"/>
  <c r="E32" i="14"/>
  <c r="C24" i="14"/>
  <c r="C19" i="14"/>
  <c r="E19" i="14" s="1"/>
  <c r="C17" i="14"/>
  <c r="E17" i="14" s="1"/>
  <c r="C14" i="14"/>
  <c r="E14" i="14" s="1"/>
  <c r="C12" i="14"/>
  <c r="E12" i="14" s="1"/>
  <c r="D14" i="16" l="1"/>
  <c r="D13" i="16" s="1"/>
  <c r="D31" i="16" s="1"/>
  <c r="E40" i="14"/>
  <c r="C21" i="14"/>
  <c r="E21" i="14" s="1"/>
  <c r="E24" i="14"/>
  <c r="C31" i="14"/>
  <c r="C30" i="14" l="1"/>
  <c r="E31" i="14"/>
  <c r="C11" i="14"/>
  <c r="C10" i="14" l="1"/>
  <c r="C42" i="14" s="1"/>
  <c r="E11" i="14"/>
  <c r="E30" i="14"/>
  <c r="E10" i="14" l="1"/>
</calcChain>
</file>

<file path=xl/sharedStrings.xml><?xml version="1.0" encoding="utf-8"?>
<sst xmlns="http://schemas.openxmlformats.org/spreadsheetml/2006/main" count="2461" uniqueCount="472">
  <si>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</si>
  <si>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</si>
  <si>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</si>
  <si>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</si>
  <si>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</si>
  <si>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</si>
  <si>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</si>
  <si>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</si>
  <si>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</si>
  <si>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</si>
  <si>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</si>
  <si>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</si>
  <si>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</si>
  <si>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</si>
  <si>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</si>
  <si>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</si>
  <si>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</si>
  <si>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</si>
  <si>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</si>
  <si>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</si>
  <si>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</si>
  <si>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</si>
  <si>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</si>
  <si>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</si>
  <si>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</si>
  <si>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</si>
  <si>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</si>
  <si>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</si>
  <si>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</si>
  <si>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</si>
  <si>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</si>
  <si>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</si>
  <si>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</si>
  <si>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</si>
  <si>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</si>
  <si>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</si>
  <si>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</si>
  <si>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</si>
  <si>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</si>
  <si>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</si>
  <si>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</si>
  <si>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</si>
  <si>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</si>
  <si>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</si>
  <si>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</si>
  <si>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</si>
  <si>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</si>
  <si>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</si>
  <si>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</si>
  <si>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</si>
  <si>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</si>
  <si>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</si>
  <si>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</si>
  <si>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</si>
  <si>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</si>
  <si>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</si>
  <si>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</si>
  <si>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</si>
  <si>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</si>
  <si>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</si>
  <si>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</si>
  <si>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</si>
  <si>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</si>
  <si>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</si>
  <si>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</si>
  <si>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</si>
  <si>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</si>
  <si>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</si>
  <si>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</si>
  <si>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</si>
  <si>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</si>
  <si>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</si>
  <si>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</si>
  <si>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</si>
  <si>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</si>
  <si>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</si>
  <si>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</si>
  <si>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</si>
  <si>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</si>
  <si>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</si>
  <si>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</si>
  <si>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</si>
  <si>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</si>
  <si>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</si>
  <si>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</si>
  <si>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</si>
  <si>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</si>
  <si>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</si>
  <si>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</si>
  <si>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</si>
  <si>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</si>
  <si>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</si>
  <si>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к Решению Совета депутатов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</si>
  <si>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</si>
  <si>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</si>
  <si>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</si>
  <si>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</si>
  <si>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</si>
  <si>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</si>
  <si>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</si>
  <si>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Приложение 7</t>
  </si>
  <si>
    <t>К решению Совета депутатов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</si>
  <si>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</si>
  <si>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</si>
  <si>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</si>
  <si>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</si>
  <si>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</si>
  <si>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</si>
  <si>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</si>
  <si>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</si>
  <si>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</si>
  <si>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</si>
  <si>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</si>
  <si>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</si>
  <si>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</si>
  <si>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</si>
  <si>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</si>
  <si>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</si>
  <si>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</si>
  <si>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</si>
  <si>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</si>
  <si>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6.1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</si>
  <si>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</si>
  <si>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</si>
  <si>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</si>
  <si>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</si>
  <si>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</si>
  <si>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</si>
  <si>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</si>
  <si>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</si>
  <si>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</si>
  <si>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</si>
  <si>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Приложение 6</t>
  </si>
  <si>
    <t xml:space="preserve">к Решению Совета депутатов </t>
  </si>
  <si>
    <t>Код раздела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</si>
  <si>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</si>
  <si>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</si>
  <si>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</si>
  <si>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</si>
  <si>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</si>
  <si>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</si>
  <si>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</si>
  <si>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</si>
  <si>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</si>
  <si>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</si>
  <si>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</si>
  <si>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</si>
  <si>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</si>
  <si>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</si>
  <si>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</si>
  <si>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</si>
  <si>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</si>
  <si>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</si>
  <si>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</si>
  <si>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</si>
  <si>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</si>
  <si>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</si>
  <si>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</si>
  <si>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</si>
  <si>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</si>
  <si>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</si>
  <si>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</si>
  <si>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</si>
  <si>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</si>
  <si>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           к Решению Совета депутатов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</si>
  <si>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</si>
  <si>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</si>
  <si>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</si>
  <si>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</si>
  <si>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Изменения</t>
  </si>
  <si>
    <t>Утверждено Бюджет Пудомягского сельского поселения на плановый 2022 год</t>
  </si>
  <si>
    <t>Утверждено Бюджет Пудомягского сельского поселения на плановый 2023 год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</si>
  <si>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</si>
  <si>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</si>
  <si>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</si>
  <si>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</si>
  <si>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r>
      <t xml:space="preserve">Прочие субсидии бюджетам поселений        </t>
    </r>
    <r>
      <rPr>
        <b/>
        <sz val="9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</si>
  <si>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9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</si>
  <si>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</si>
  <si>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</si>
  <si>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1083</t>
    </r>
  </si>
  <si>
    <r>
      <t xml:space="preserve">Прочие субсидии бюджетам поселений  </t>
    </r>
    <r>
      <rPr>
        <b/>
        <sz val="9"/>
        <color rgb="FF000000"/>
        <rFont val="Times New Roman"/>
        <family val="1"/>
        <charset val="204"/>
      </rPr>
      <t xml:space="preserve"> Код цели 1084</t>
    </r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</si>
  <si>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1043</t>
    </r>
  </si>
  <si>
    <t>Всего</t>
  </si>
  <si>
    <t>02</t>
  </si>
  <si>
    <t>11</t>
  </si>
  <si>
    <t>00</t>
  </si>
  <si>
    <t>04</t>
  </si>
  <si>
    <t>10</t>
  </si>
  <si>
    <t>01</t>
  </si>
  <si>
    <t>08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</si>
  <si>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</si>
  <si>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</si>
  <si>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</si>
  <si>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</si>
  <si>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</si>
  <si>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</si>
  <si>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</si>
  <si>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</si>
  <si>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</si>
  <si>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</si>
  <si>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</si>
  <si>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</si>
  <si>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2023 г.</t>
  </si>
  <si>
    <t>2022 г.</t>
  </si>
  <si>
    <t>Доходы бюджета Пудомягского сельского поселения на  2022 год</t>
  </si>
  <si>
    <t>Доходы бюджета Пудомягского сельского поселения на  2022г.</t>
  </si>
  <si>
    <t>Доходы бюджета Пудомягского сельского поселения на  2023 год</t>
  </si>
  <si>
    <t>Изменения 2023 года</t>
  </si>
  <si>
    <t>Доходы бюджета Пудомягского сельского поселения на  2023год</t>
  </si>
  <si>
    <t>Доходы бюджета Пудомягского сельского поселения на  2024 год</t>
  </si>
  <si>
    <t>Бюджет Пудомягского сельского поселения на плановый 2024 год</t>
  </si>
  <si>
    <t>Утверждено Бюджет Пудомягского сельского поселения на плановый 2024 год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</si>
  <si>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</si>
  <si>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</si>
  <si>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</si>
  <si>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</si>
  <si>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</si>
  <si>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</si>
  <si>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1084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</si>
  <si>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</si>
  <si>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</si>
  <si>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1085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</si>
  <si>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</si>
  <si>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</si>
  <si>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r>
      <t xml:space="preserve">Прочие субсидии бюджетам поселений      </t>
    </r>
    <r>
      <rPr>
        <b/>
        <sz val="9"/>
        <color rgb="FF000000"/>
        <rFont val="Times New Roman"/>
        <family val="1"/>
        <charset val="204"/>
      </rPr>
      <t xml:space="preserve">  Код цели 1085</t>
    </r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</si>
  <si>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</t>
    </r>
    <r>
      <rPr>
        <b/>
        <sz val="10"/>
        <color rgb="FF000000"/>
        <rFont val="Times New Roman"/>
        <family val="1"/>
        <charset val="204"/>
      </rPr>
      <t>КЦ 2025</t>
    </r>
  </si>
  <si>
    <t>получаемые из других бюджетов в 2022 году и плановый период 2023-2024 годов</t>
  </si>
  <si>
    <t>(тысяч рублей)              2022 год</t>
  </si>
  <si>
    <t>(тысяч рублей)       2023 год</t>
  </si>
  <si>
    <t>(тысяч рублей)    2024 год</t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</si>
  <si>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</si>
  <si>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</si>
  <si>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</si>
  <si>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</si>
  <si>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</si>
  <si>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Прочие субсидии поселениям КЦ 1085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</si>
  <si>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</si>
  <si>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</si>
  <si>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</si>
  <si>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2022 год и плановый период 2023-2024годов                    </t>
  </si>
  <si>
    <t>2024 г.Сумма (тыс.руб.)</t>
  </si>
  <si>
    <t>2024 г.</t>
  </si>
  <si>
    <t>61.Ф.03.11050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</si>
  <si>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</si>
  <si>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</si>
  <si>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</si>
  <si>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</si>
  <si>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</si>
  <si>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</si>
  <si>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</si>
  <si>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</si>
  <si>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</si>
  <si>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</si>
  <si>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</si>
  <si>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</si>
  <si>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</si>
  <si>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</si>
  <si>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</si>
  <si>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7Ц.8.01.S4200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</si>
  <si>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</si>
  <si>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</si>
  <si>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</si>
  <si>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</si>
  <si>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</si>
  <si>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</si>
  <si>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</si>
  <si>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7Ц.8.04.S4860</t>
  </si>
  <si>
    <t>62.Д.01.13070</t>
  </si>
  <si>
    <t>7Ц.1.F2.55550</t>
  </si>
  <si>
    <t>7Ц.4.03.15380</t>
  </si>
  <si>
    <t>7Ц.4.03.15400</t>
  </si>
  <si>
    <t>7Ц.4.03.15420</t>
  </si>
  <si>
    <t>7Ц.4.03.18930</t>
  </si>
  <si>
    <t>7Ц.8.02.S4310</t>
  </si>
  <si>
    <t>7Ц.4.03.S4660</t>
  </si>
  <si>
    <t>7Ц.4.03.S4840</t>
  </si>
  <si>
    <t>7Ц.8.05.S4800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</si>
  <si>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</si>
  <si>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</si>
  <si>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</si>
  <si>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</si>
  <si>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</si>
  <si>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</si>
  <si>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</si>
  <si>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</si>
  <si>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</si>
  <si>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2022 год и плановый период 2023-2024 гг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</si>
  <si>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</si>
  <si>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</si>
  <si>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</si>
  <si>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</si>
  <si>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</si>
  <si>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</si>
  <si>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</si>
  <si>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</si>
  <si>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</si>
  <si>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</si>
  <si>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</si>
  <si>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</si>
  <si>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Расходы на выплаты работникам советов депутатов муниципальных образований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</si>
  <si>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</si>
  <si>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</si>
  <si>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</si>
  <si>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</si>
  <si>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</si>
  <si>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</si>
  <si>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</si>
  <si>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</si>
  <si>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</si>
  <si>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</si>
  <si>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</si>
  <si>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</si>
  <si>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</si>
  <si>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</si>
  <si>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</si>
  <si>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</si>
  <si>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</si>
  <si>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</si>
  <si>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</si>
  <si>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</si>
  <si>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</si>
  <si>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</si>
  <si>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</si>
  <si>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</si>
  <si>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</si>
  <si>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</si>
  <si>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</si>
  <si>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</si>
  <si>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</si>
  <si>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</si>
  <si>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</si>
  <si>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</si>
  <si>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</si>
  <si>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</si>
  <si>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</si>
  <si>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</si>
  <si>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</si>
  <si>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</si>
  <si>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</si>
  <si>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</si>
  <si>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</si>
  <si>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</si>
  <si>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</si>
  <si>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7Ц.8.01.00000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</si>
  <si>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</si>
  <si>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</si>
  <si>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</si>
  <si>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</si>
  <si>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</si>
  <si>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</si>
  <si>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</si>
  <si>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</si>
  <si>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</si>
  <si>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7Ц.8.04.00000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</si>
  <si>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</si>
  <si>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Ликвидация аварийного жилищного фонда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</si>
  <si>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</si>
  <si>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</si>
  <si>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</si>
  <si>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</si>
  <si>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</si>
  <si>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</si>
  <si>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</si>
  <si>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</si>
  <si>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</si>
  <si>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</si>
  <si>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</si>
  <si>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</si>
  <si>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</si>
  <si>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</si>
  <si>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</si>
  <si>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</si>
  <si>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</si>
  <si>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</si>
  <si>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</si>
  <si>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</si>
  <si>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</si>
  <si>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</si>
  <si>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7Ц.8.05.00000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</si>
  <si>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</si>
  <si>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7Ц.1.00.00000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</si>
  <si>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</si>
  <si>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</si>
  <si>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 xml:space="preserve">  Приложение 12</t>
  </si>
  <si>
    <t>СУММА</t>
  </si>
  <si>
    <t>2022 год</t>
  </si>
  <si>
    <t>2023 год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</si>
  <si>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</si>
  <si>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</si>
  <si>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</si>
  <si>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</si>
  <si>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</si>
  <si>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</si>
  <si>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</si>
  <si>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</si>
  <si>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</si>
  <si>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</si>
  <si>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</si>
  <si>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</si>
  <si>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</si>
  <si>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</si>
  <si>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</si>
  <si>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</si>
  <si>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</si>
  <si>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1.5.</t>
  </si>
  <si>
    <t>1.6.</t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</si>
  <si>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10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</si>
  <si>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</si>
  <si>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2255550-00000-00000</t>
    </r>
  </si>
  <si>
    <r>
      <t xml:space="preserve">Прочие межбюджетные трансферты, передаваемые бюджетам сельских поселений  </t>
    </r>
    <r>
      <rPr>
        <b/>
        <sz val="10"/>
        <color rgb="FF000000"/>
        <rFont val="Times New Roman"/>
        <family val="1"/>
        <charset val="204"/>
      </rPr>
      <t xml:space="preserve"> Код цели 1085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</si>
  <si>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</si>
  <si>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 xml:space="preserve"> Код цели 20-51180-00000-00000</t>
    </r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</si>
  <si>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</si>
  <si>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</si>
  <si>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</si>
  <si>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</si>
  <si>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</si>
  <si>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</si>
  <si>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</si>
  <si>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</si>
  <si>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</si>
  <si>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</si>
  <si>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</si>
  <si>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</si>
  <si>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</si>
  <si>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</si>
  <si>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</si>
  <si>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</si>
  <si>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Капитальные вложения в объекты государственной (муниципальной) собственности</t>
  </si>
  <si>
    <t>400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</si>
  <si>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</si>
  <si>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</si>
  <si>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</si>
  <si>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</si>
  <si>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Мероприятия, направленные на достижение цели федерального проекта "Формирование комфортной городской среды"</t>
  </si>
  <si>
    <t>Реализация мероприятий, направленных на повышение качества городской среды</t>
  </si>
  <si>
    <t xml:space="preserve">Ведомственная структура расходов бюджета Пудомягского сельского поселения на 2022 год и плановый период 2023-2024 годов.                     </t>
  </si>
  <si>
    <t>611 2 02 20299 10 0000 150</t>
  </si>
  <si>
    <t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</t>
  </si>
  <si>
    <r>
      <t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</t>
    </r>
    <r>
      <rPr>
        <b/>
        <sz val="9"/>
        <color rgb="FF000000"/>
        <rFont val="Times New Roman"/>
        <family val="1"/>
        <charset val="204"/>
      </rPr>
      <t xml:space="preserve"> КЦ 2026</t>
    </r>
  </si>
  <si>
    <r>
      <t xml:space="preserve">Прочие межбюджетные трансферты, передаваемые бюджетам сельских поселений   </t>
    </r>
    <r>
      <rPr>
        <b/>
        <sz val="11"/>
        <color rgb="FF000000"/>
        <rFont val="Times New Roman"/>
        <family val="1"/>
        <charset val="204"/>
      </rPr>
      <t>Код цели 18</t>
    </r>
  </si>
  <si>
    <r>
      <t xml:space="preserve"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 </t>
    </r>
    <r>
      <rPr>
        <b/>
        <sz val="11"/>
        <rFont val="Times New Roman"/>
        <family val="1"/>
        <charset val="204"/>
      </rPr>
      <t>КЦ 2026</t>
    </r>
  </si>
  <si>
    <t>62.Д.02.15360</t>
  </si>
  <si>
    <t>Прочие расходы по содержанию объектов муниципальной собственности</t>
  </si>
  <si>
    <t>7Ц.1.F3.00000</t>
  </si>
  <si>
    <t>7Ц.1.F3.67483</t>
  </si>
  <si>
    <t>Обеспечение устойчивого сокращения непригодного для проживания жилого фонда</t>
  </si>
  <si>
    <t>7Ц.1.F3.6748S</t>
  </si>
  <si>
    <t>7Ц.1.F3.67484</t>
  </si>
  <si>
    <t>1.7.</t>
  </si>
  <si>
    <t>0503, 0409,0501</t>
  </si>
  <si>
    <t>Иные межбюджетные трансферты на осуществление полномочий по жилищному контролю</t>
  </si>
  <si>
    <t>62.Д.01.13010</t>
  </si>
  <si>
    <t>Федеральный проект "Обеспечение устойчивого сокращения непригодного для проживания жилищного фонда"</t>
  </si>
  <si>
    <t>7Ц.8.04.15620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</si>
  <si>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</si>
  <si>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</si>
  <si>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</si>
  <si>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</si>
  <si>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120</t>
  </si>
  <si>
    <t>Расходы на выплаты персоналу государственных (муниципальных) органов</t>
  </si>
  <si>
    <t>540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</si>
  <si>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</si>
  <si>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</si>
  <si>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</si>
  <si>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</si>
  <si>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410</t>
  </si>
  <si>
    <t>Бюджетные инвестиции</t>
  </si>
  <si>
    <t>110</t>
  </si>
  <si>
    <t>Расходы на выплаты персоналу казенных учреждений</t>
  </si>
  <si>
    <t>от 23.06.2022 №161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</si>
</sst>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9]###\ ###\ ###\ ###\ ##0.00"/>
    <numFmt numFmtId="165" formatCode="0.0"/>
    <numFmt numFmtId="166" formatCode="?"/>
    <numFmt numFmtId="167" formatCode="#,##0.00_ ;[Red]\-#,##0.00\ "/>
  </numFmts>
  <fonts count="57" x14ac:knownFonts="1">
    <font>
      <sz val="10"/>
      <name val="Arial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18"/>
      <name val="Calibri"/>
      <family val="2"/>
      <charset val="204"/>
    </font>
    <font>
      <sz val="18"/>
      <name val="Arial"/>
      <family val="2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indexed="0"/>
      <name val="Times New Roman"/>
    </font>
    <font>
      <sz val="8"/>
      <color indexed="8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1"/>
      <color indexed="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33" fillId="0" borderId="0"/>
    <xf numFmtId="0" fontId="40" fillId="0" borderId="0"/>
    <xf numFmtId="0" fontId="18" fillId="0" borderId="0"/>
  </cellStyleXfs>
  <cellXfs count="463">
    <xf numFmtId="0" fontId="0" fillId="0" borderId="0" xfId="0"/>
    <xf numFmtId="0" fontId="2" fillId="0" borderId="0" xfId="0" applyFont="1"/>
    <xf numFmtId="0" fontId="6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left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164" fontId="8" fillId="0" borderId="1" xfId="1" applyNumberFormat="1" applyFont="1" applyBorder="1" applyAlignment="1">
      <alignment horizontal="right" vertical="center" wrapText="1" readingOrder="1"/>
    </xf>
    <xf numFmtId="164" fontId="6" fillId="0" borderId="1" xfId="1" applyNumberFormat="1" applyFont="1" applyBorder="1" applyAlignment="1">
      <alignment horizontal="right" vertical="center" wrapText="1" readingOrder="1"/>
    </xf>
    <xf numFmtId="0" fontId="6" fillId="0" borderId="1" xfId="1" applyFont="1" applyBorder="1" applyAlignment="1">
      <alignment horizontal="left" vertical="center" wrapText="1" readingOrder="1"/>
    </xf>
    <xf numFmtId="0" fontId="9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/>
    </xf>
    <xf numFmtId="4" fontId="12" fillId="0" borderId="1" xfId="0" applyNumberFormat="1" applyFont="1" applyBorder="1"/>
    <xf numFmtId="4" fontId="3" fillId="0" borderId="1" xfId="0" applyNumberFormat="1" applyFont="1" applyBorder="1" applyAlignment="1">
      <alignment vertical="center"/>
    </xf>
    <xf numFmtId="4" fontId="6" fillId="2" borderId="1" xfId="1" applyNumberFormat="1" applyFont="1" applyFill="1" applyBorder="1" applyAlignment="1">
      <alignment horizontal="right" vertical="center" wrapText="1" readingOrder="1"/>
    </xf>
    <xf numFmtId="4" fontId="3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164" fontId="8" fillId="2" borderId="1" xfId="1" applyNumberFormat="1" applyFont="1" applyFill="1" applyBorder="1" applyAlignment="1">
      <alignment horizontal="right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16" fillId="0" borderId="1" xfId="1" applyFont="1" applyBorder="1" applyAlignment="1">
      <alignment horizontal="left" vertical="center" wrapText="1" readingOrder="1"/>
    </xf>
    <xf numFmtId="0" fontId="17" fillId="0" borderId="0" xfId="0" applyFont="1"/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21" fillId="0" borderId="0" xfId="0" applyFont="1"/>
    <xf numFmtId="4" fontId="21" fillId="0" borderId="0" xfId="0" applyNumberFormat="1" applyFont="1"/>
    <xf numFmtId="4" fontId="21" fillId="0" borderId="0" xfId="0" applyNumberFormat="1" applyFont="1" applyAlignment="1">
      <alignment vertical="center"/>
    </xf>
    <xf numFmtId="165" fontId="11" fillId="0" borderId="0" xfId="0" applyNumberFormat="1" applyFont="1" applyAlignment="1">
      <alignment horizontal="left"/>
    </xf>
    <xf numFmtId="165" fontId="12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23" fillId="0" borderId="0" xfId="0" applyFont="1"/>
    <xf numFmtId="0" fontId="11" fillId="3" borderId="9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12" fillId="0" borderId="9" xfId="0" applyFont="1" applyBorder="1" applyAlignment="1">
      <alignment wrapText="1"/>
    </xf>
    <xf numFmtId="49" fontId="12" fillId="0" borderId="1" xfId="0" applyNumberFormat="1" applyFont="1" applyBorder="1" applyAlignment="1">
      <alignment horizontal="center" wrapText="1"/>
    </xf>
    <xf numFmtId="4" fontId="12" fillId="0" borderId="12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" fontId="11" fillId="3" borderId="12" xfId="0" applyNumberFormat="1" applyFont="1" applyFill="1" applyBorder="1" applyAlignment="1">
      <alignment horizontal="center" wrapText="1"/>
    </xf>
    <xf numFmtId="0" fontId="12" fillId="0" borderId="9" xfId="0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center" wrapText="1"/>
    </xf>
    <xf numFmtId="4" fontId="11" fillId="3" borderId="1" xfId="0" applyNumberFormat="1" applyFont="1" applyFill="1" applyBorder="1" applyAlignment="1">
      <alignment horizontal="center" wrapText="1"/>
    </xf>
    <xf numFmtId="4" fontId="12" fillId="2" borderId="12" xfId="0" applyNumberFormat="1" applyFont="1" applyFill="1" applyBorder="1" applyAlignment="1">
      <alignment horizontal="center" wrapText="1"/>
    </xf>
    <xf numFmtId="4" fontId="11" fillId="3" borderId="9" xfId="0" applyNumberFormat="1" applyFont="1" applyFill="1" applyBorder="1" applyAlignment="1">
      <alignment horizontal="center" wrapText="1"/>
    </xf>
    <xf numFmtId="0" fontId="3" fillId="0" borderId="9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" fontId="11" fillId="3" borderId="11" xfId="0" applyNumberFormat="1" applyFont="1" applyFill="1" applyBorder="1" applyAlignment="1">
      <alignment wrapText="1"/>
    </xf>
    <xf numFmtId="4" fontId="11" fillId="3" borderId="13" xfId="0" applyNumberFormat="1" applyFont="1" applyFill="1" applyBorder="1" applyAlignment="1">
      <alignment wrapText="1"/>
    </xf>
    <xf numFmtId="4" fontId="11" fillId="3" borderId="14" xfId="0" applyNumberFormat="1" applyFont="1" applyFill="1" applyBorder="1" applyAlignment="1">
      <alignment horizontal="center" wrapText="1"/>
    </xf>
    <xf numFmtId="0" fontId="19" fillId="0" borderId="15" xfId="0" applyFont="1" applyBorder="1"/>
    <xf numFmtId="0" fontId="23" fillId="0" borderId="4" xfId="0" applyFont="1" applyBorder="1"/>
    <xf numFmtId="165" fontId="3" fillId="0" borderId="11" xfId="0" applyNumberFormat="1" applyFont="1" applyBorder="1" applyAlignment="1">
      <alignment wrapText="1"/>
    </xf>
    <xf numFmtId="165" fontId="23" fillId="0" borderId="13" xfId="0" applyNumberFormat="1" applyFont="1" applyBorder="1"/>
    <xf numFmtId="165" fontId="0" fillId="0" borderId="0" xfId="0" applyNumberFormat="1"/>
    <xf numFmtId="0" fontId="24" fillId="0" borderId="0" xfId="0" applyFont="1" applyAlignment="1">
      <alignment horizontal="right"/>
    </xf>
    <xf numFmtId="0" fontId="25" fillId="0" borderId="0" xfId="0" applyFont="1"/>
    <xf numFmtId="14" fontId="26" fillId="0" borderId="0" xfId="0" applyNumberFormat="1" applyFont="1"/>
    <xf numFmtId="0" fontId="26" fillId="0" borderId="0" xfId="0" applyFont="1"/>
    <xf numFmtId="0" fontId="24" fillId="0" borderId="0" xfId="0" applyFont="1"/>
    <xf numFmtId="0" fontId="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4" fontId="12" fillId="0" borderId="1" xfId="0" applyNumberFormat="1" applyFont="1" applyBorder="1" applyAlignment="1">
      <alignment horizontal="justify" vertical="justify" wrapText="1"/>
    </xf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28" fillId="0" borderId="0" xfId="0" applyFont="1"/>
    <xf numFmtId="0" fontId="12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30" fillId="0" borderId="0" xfId="0" applyFont="1"/>
    <xf numFmtId="0" fontId="32" fillId="0" borderId="0" xfId="0" applyFont="1"/>
    <xf numFmtId="0" fontId="1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8" fillId="0" borderId="1" xfId="1" applyNumberFormat="1" applyFont="1" applyBorder="1" applyAlignment="1">
      <alignment horizontal="center" vertical="center" wrapText="1" readingOrder="1"/>
    </xf>
    <xf numFmtId="0" fontId="2" fillId="0" borderId="0" xfId="0" applyFont="1"/>
    <xf numFmtId="2" fontId="3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4" fontId="2" fillId="0" borderId="0" xfId="0" applyNumberFormat="1" applyFont="1"/>
    <xf numFmtId="4" fontId="6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8" fillId="2" borderId="1" xfId="1" applyNumberFormat="1" applyFont="1" applyFill="1" applyBorder="1" applyAlignment="1">
      <alignment horizontal="right" vertical="center" wrapText="1" readingOrder="1"/>
    </xf>
    <xf numFmtId="4" fontId="16" fillId="0" borderId="1" xfId="1" applyNumberFormat="1" applyFont="1" applyBorder="1" applyAlignment="1">
      <alignment horizontal="right" vertical="center" wrapText="1" readingOrder="1"/>
    </xf>
    <xf numFmtId="0" fontId="2" fillId="0" borderId="1" xfId="0" applyFont="1" applyBorder="1"/>
    <xf numFmtId="0" fontId="2" fillId="0" borderId="0" xfId="0" applyFont="1" applyBorder="1"/>
    <xf numFmtId="0" fontId="0" fillId="0" borderId="0" xfId="0" applyBorder="1"/>
    <xf numFmtId="4" fontId="2" fillId="0" borderId="0" xfId="0" applyNumberFormat="1" applyFont="1" applyBorder="1"/>
    <xf numFmtId="4" fontId="11" fillId="0" borderId="0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0" fontId="14" fillId="0" borderId="6" xfId="1" applyFont="1" applyBorder="1" applyAlignment="1">
      <alignment horizontal="left" vertical="center" wrapText="1" readingOrder="1"/>
    </xf>
    <xf numFmtId="0" fontId="6" fillId="0" borderId="7" xfId="1" applyFont="1" applyBorder="1" applyAlignment="1">
      <alignment horizontal="center" vertical="center" wrapText="1" readingOrder="1"/>
    </xf>
    <xf numFmtId="4" fontId="6" fillId="0" borderId="7" xfId="1" applyNumberFormat="1" applyFont="1" applyBorder="1" applyAlignment="1">
      <alignment horizontal="right" vertical="center" wrapText="1" readingOrder="1"/>
    </xf>
    <xf numFmtId="4" fontId="6" fillId="0" borderId="8" xfId="1" applyNumberFormat="1" applyFont="1" applyBorder="1" applyAlignment="1">
      <alignment horizontal="right" vertical="center" wrapText="1" readingOrder="1"/>
    </xf>
    <xf numFmtId="0" fontId="16" fillId="0" borderId="9" xfId="1" applyFont="1" applyBorder="1" applyAlignment="1">
      <alignment horizontal="left" vertical="center" wrapText="1" readingOrder="1"/>
    </xf>
    <xf numFmtId="4" fontId="16" fillId="0" borderId="12" xfId="1" applyNumberFormat="1" applyFont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8" fillId="0" borderId="11" xfId="1" applyFont="1" applyBorder="1" applyAlignment="1">
      <alignment horizontal="left" vertical="center" wrapText="1" readingOrder="1"/>
    </xf>
    <xf numFmtId="0" fontId="8" fillId="0" borderId="13" xfId="1" applyFont="1" applyBorder="1" applyAlignment="1">
      <alignment horizontal="left" vertical="center" wrapText="1" readingOrder="1"/>
    </xf>
    <xf numFmtId="4" fontId="8" fillId="0" borderId="13" xfId="1" applyNumberFormat="1" applyFont="1" applyBorder="1" applyAlignment="1">
      <alignment horizontal="right" vertical="center" wrapText="1" readingOrder="1"/>
    </xf>
    <xf numFmtId="0" fontId="14" fillId="0" borderId="20" xfId="1" applyFont="1" applyBorder="1" applyAlignment="1">
      <alignment horizontal="left" vertical="center" wrapText="1" readingOrder="1"/>
    </xf>
    <xf numFmtId="0" fontId="6" fillId="0" borderId="21" xfId="1" applyFont="1" applyBorder="1" applyAlignment="1">
      <alignment horizontal="center" vertical="center" wrapText="1" readingOrder="1"/>
    </xf>
    <xf numFmtId="4" fontId="6" fillId="2" borderId="21" xfId="1" applyNumberFormat="1" applyFont="1" applyFill="1" applyBorder="1" applyAlignment="1">
      <alignment horizontal="right" vertical="center" wrapText="1" readingOrder="1"/>
    </xf>
    <xf numFmtId="4" fontId="6" fillId="2" borderId="22" xfId="1" applyNumberFormat="1" applyFont="1" applyFill="1" applyBorder="1" applyAlignment="1">
      <alignment horizontal="right" vertical="center" wrapText="1" readingOrder="1"/>
    </xf>
    <xf numFmtId="4" fontId="6" fillId="2" borderId="7" xfId="1" applyNumberFormat="1" applyFont="1" applyFill="1" applyBorder="1" applyAlignment="1">
      <alignment horizontal="right" vertical="center" wrapText="1" readingOrder="1"/>
    </xf>
    <xf numFmtId="4" fontId="8" fillId="2" borderId="12" xfId="1" applyNumberFormat="1" applyFont="1" applyFill="1" applyBorder="1" applyAlignment="1">
      <alignment horizontal="right" vertical="center" wrapText="1" readingOrder="1"/>
    </xf>
    <xf numFmtId="4" fontId="8" fillId="2" borderId="13" xfId="1" applyNumberFormat="1" applyFont="1" applyFill="1" applyBorder="1" applyAlignment="1">
      <alignment horizontal="right" vertical="center" wrapText="1" readingOrder="1"/>
    </xf>
    <xf numFmtId="4" fontId="8" fillId="0" borderId="14" xfId="1" applyNumberFormat="1" applyFont="1" applyBorder="1" applyAlignment="1">
      <alignment horizontal="right" vertical="center" wrapText="1" readingOrder="1"/>
    </xf>
    <xf numFmtId="0" fontId="15" fillId="0" borderId="6" xfId="1" applyFont="1" applyBorder="1" applyAlignment="1">
      <alignment horizontal="left" vertical="center" wrapText="1" readingOrder="1"/>
    </xf>
    <xf numFmtId="0" fontId="14" fillId="0" borderId="7" xfId="1" applyFont="1" applyBorder="1" applyAlignment="1">
      <alignment horizontal="center" vertical="center" wrapText="1" readingOrder="1"/>
    </xf>
    <xf numFmtId="4" fontId="3" fillId="0" borderId="13" xfId="0" applyNumberFormat="1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9" fillId="0" borderId="7" xfId="1" applyFont="1" applyBorder="1" applyAlignment="1">
      <alignment horizontal="center" vertical="center" wrapText="1" readingOrder="1"/>
    </xf>
    <xf numFmtId="164" fontId="6" fillId="0" borderId="7" xfId="1" applyNumberFormat="1" applyFont="1" applyBorder="1" applyAlignment="1">
      <alignment horizontal="right" vertical="center" wrapText="1" readingOrder="1"/>
    </xf>
    <xf numFmtId="164" fontId="8" fillId="0" borderId="12" xfId="1" applyNumberFormat="1" applyFont="1" applyBorder="1" applyAlignment="1">
      <alignment horizontal="right" vertical="center" wrapText="1" readingOrder="1"/>
    </xf>
    <xf numFmtId="164" fontId="8" fillId="0" borderId="13" xfId="1" applyNumberFormat="1" applyFont="1" applyBorder="1" applyAlignment="1">
      <alignment horizontal="right" vertical="center" wrapText="1" readingOrder="1"/>
    </xf>
    <xf numFmtId="164" fontId="8" fillId="0" borderId="14" xfId="1" applyNumberFormat="1" applyFont="1" applyBorder="1" applyAlignment="1">
      <alignment horizontal="right" vertical="center" wrapText="1" readingOrder="1"/>
    </xf>
    <xf numFmtId="0" fontId="6" fillId="0" borderId="6" xfId="1" applyFont="1" applyBorder="1" applyAlignment="1">
      <alignment horizontal="left" vertical="center" wrapText="1" readingOrder="1"/>
    </xf>
    <xf numFmtId="4" fontId="3" fillId="2" borderId="13" xfId="0" applyNumberFormat="1" applyFont="1" applyFill="1" applyBorder="1" applyAlignment="1">
      <alignment horizontal="right" vertical="center"/>
    </xf>
    <xf numFmtId="164" fontId="8" fillId="2" borderId="13" xfId="1" applyNumberFormat="1" applyFont="1" applyFill="1" applyBorder="1" applyAlignment="1">
      <alignment horizontal="right" vertical="center" wrapText="1" readingOrder="1"/>
    </xf>
    <xf numFmtId="0" fontId="8" fillId="0" borderId="17" xfId="1" applyFont="1" applyBorder="1" applyAlignment="1">
      <alignment horizontal="left" vertical="center" wrapText="1" readingOrder="1"/>
    </xf>
    <xf numFmtId="0" fontId="8" fillId="0" borderId="3" xfId="1" applyFont="1" applyBorder="1" applyAlignment="1">
      <alignment horizontal="left" vertical="center" wrapText="1" readingOrder="1"/>
    </xf>
    <xf numFmtId="0" fontId="2" fillId="0" borderId="3" xfId="0" applyFont="1" applyBorder="1"/>
    <xf numFmtId="0" fontId="2" fillId="0" borderId="13" xfId="0" applyFont="1" applyBorder="1"/>
    <xf numFmtId="4" fontId="15" fillId="0" borderId="7" xfId="1" applyNumberFormat="1" applyFont="1" applyBorder="1" applyAlignment="1">
      <alignment horizontal="center" vertical="center" wrapText="1" readingOrder="1"/>
    </xf>
    <xf numFmtId="4" fontId="3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horizontal="center" vertical="center" wrapText="1" readingOrder="1"/>
    </xf>
    <xf numFmtId="164" fontId="8" fillId="0" borderId="3" xfId="1" applyNumberFormat="1" applyFont="1" applyBorder="1" applyAlignment="1">
      <alignment horizontal="right" vertical="center" wrapText="1" readingOrder="1"/>
    </xf>
    <xf numFmtId="164" fontId="6" fillId="0" borderId="7" xfId="1" applyNumberFormat="1" applyFont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4" fontId="3" fillId="0" borderId="14" xfId="0" applyNumberFormat="1" applyFont="1" applyBorder="1"/>
    <xf numFmtId="4" fontId="3" fillId="0" borderId="12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/>
    </xf>
    <xf numFmtId="0" fontId="8" fillId="0" borderId="6" xfId="1" applyFont="1" applyBorder="1" applyAlignment="1">
      <alignment horizontal="left" vertical="center" wrapText="1" readingOrder="1"/>
    </xf>
    <xf numFmtId="0" fontId="7" fillId="0" borderId="7" xfId="1" applyFont="1" applyBorder="1" applyAlignment="1">
      <alignment horizontal="center" vertical="center" wrapText="1" readingOrder="1"/>
    </xf>
    <xf numFmtId="0" fontId="6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164" fontId="6" fillId="0" borderId="1" xfId="1" applyNumberFormat="1" applyFont="1" applyBorder="1" applyAlignment="1">
      <alignment horizontal="center" vertical="center" wrapText="1" readingOrder="1"/>
    </xf>
    <xf numFmtId="2" fontId="3" fillId="0" borderId="12" xfId="0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2" fontId="3" fillId="0" borderId="12" xfId="0" applyNumberFormat="1" applyFont="1" applyBorder="1"/>
    <xf numFmtId="0" fontId="14" fillId="0" borderId="11" xfId="1" applyFont="1" applyBorder="1" applyAlignment="1">
      <alignment horizontal="left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164" fontId="6" fillId="2" borderId="13" xfId="1" applyNumberFormat="1" applyFont="1" applyFill="1" applyBorder="1" applyAlignment="1">
      <alignment horizontal="right" vertical="center" wrapText="1" readingOrder="1"/>
    </xf>
    <xf numFmtId="2" fontId="2" fillId="0" borderId="14" xfId="0" applyNumberFormat="1" applyFont="1" applyBorder="1"/>
    <xf numFmtId="2" fontId="3" fillId="0" borderId="12" xfId="0" applyNumberFormat="1" applyFont="1" applyBorder="1" applyAlignment="1">
      <alignment vertical="center"/>
    </xf>
    <xf numFmtId="2" fontId="3" fillId="0" borderId="14" xfId="0" applyNumberFormat="1" applyFont="1" applyBorder="1" applyAlignment="1">
      <alignment vertical="center"/>
    </xf>
    <xf numFmtId="0" fontId="7" fillId="0" borderId="11" xfId="1" applyFont="1" applyBorder="1" applyAlignment="1">
      <alignment horizontal="left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164" fontId="6" fillId="0" borderId="13" xfId="1" applyNumberFormat="1" applyFont="1" applyBorder="1" applyAlignment="1">
      <alignment horizontal="right" vertical="center" wrapText="1" readingOrder="1"/>
    </xf>
    <xf numFmtId="4" fontId="3" fillId="0" borderId="13" xfId="0" applyNumberFormat="1" applyFont="1" applyBorder="1"/>
    <xf numFmtId="0" fontId="3" fillId="0" borderId="13" xfId="0" applyFont="1" applyBorder="1"/>
    <xf numFmtId="0" fontId="8" fillId="2" borderId="16" xfId="1" applyFont="1" applyFill="1" applyBorder="1" applyAlignment="1">
      <alignment horizontal="left" vertical="center" wrapText="1" readingOrder="1"/>
    </xf>
    <xf numFmtId="0" fontId="16" fillId="0" borderId="13" xfId="1" applyFont="1" applyBorder="1" applyAlignment="1">
      <alignment horizontal="left" vertical="center" wrapText="1" readingOrder="1"/>
    </xf>
    <xf numFmtId="2" fontId="31" fillId="0" borderId="0" xfId="0" applyNumberFormat="1" applyFont="1"/>
    <xf numFmtId="2" fontId="10" fillId="0" borderId="14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/>
    <xf numFmtId="4" fontId="12" fillId="0" borderId="1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vertical="center"/>
    </xf>
    <xf numFmtId="4" fontId="12" fillId="0" borderId="13" xfId="0" applyNumberFormat="1" applyFont="1" applyBorder="1" applyAlignment="1">
      <alignment horizontal="center" vertical="center"/>
    </xf>
    <xf numFmtId="0" fontId="8" fillId="2" borderId="2" xfId="1" applyFont="1" applyFill="1" applyBorder="1" applyAlignment="1">
      <alignment horizontal="left" vertical="center" wrapText="1" readingOrder="1"/>
    </xf>
    <xf numFmtId="164" fontId="8" fillId="2" borderId="2" xfId="1" applyNumberFormat="1" applyFont="1" applyFill="1" applyBorder="1" applyAlignment="1">
      <alignment horizontal="right" vertical="center" wrapText="1" readingOrder="1"/>
    </xf>
    <xf numFmtId="164" fontId="8" fillId="2" borderId="10" xfId="1" applyNumberFormat="1" applyFont="1" applyFill="1" applyBorder="1" applyAlignment="1">
      <alignment horizontal="right" vertical="center" wrapText="1" readingOrder="1"/>
    </xf>
    <xf numFmtId="0" fontId="2" fillId="0" borderId="0" xfId="0" applyFont="1"/>
    <xf numFmtId="2" fontId="12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4" fontId="12" fillId="0" borderId="9" xfId="0" applyNumberFormat="1" applyFont="1" applyBorder="1" applyAlignment="1">
      <alignment vertical="top" wrapText="1"/>
    </xf>
    <xf numFmtId="4" fontId="12" fillId="0" borderId="1" xfId="0" applyNumberFormat="1" applyFont="1" applyBorder="1" applyAlignment="1">
      <alignment horizontal="center" vertical="top" wrapText="1"/>
    </xf>
    <xf numFmtId="4" fontId="12" fillId="0" borderId="12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vertical="top" wrapText="1"/>
    </xf>
    <xf numFmtId="0" fontId="37" fillId="0" borderId="0" xfId="0" applyFont="1"/>
    <xf numFmtId="4" fontId="11" fillId="0" borderId="0" xfId="0" applyNumberFormat="1" applyFont="1" applyAlignment="1">
      <alignment horizontal="right" vertical="center"/>
    </xf>
    <xf numFmtId="0" fontId="38" fillId="0" borderId="0" xfId="0" applyFont="1"/>
    <xf numFmtId="4" fontId="10" fillId="4" borderId="7" xfId="0" applyNumberFormat="1" applyFont="1" applyFill="1" applyBorder="1" applyAlignment="1">
      <alignment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 readingOrder="1"/>
    </xf>
    <xf numFmtId="0" fontId="6" fillId="4" borderId="7" xfId="1" applyFont="1" applyFill="1" applyBorder="1" applyAlignment="1">
      <alignment horizontal="center" vertical="center" wrapText="1" readingOrder="1"/>
    </xf>
    <xf numFmtId="4" fontId="6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6" fillId="4" borderId="1" xfId="1" applyNumberFormat="1" applyFont="1" applyFill="1" applyBorder="1" applyAlignment="1">
      <alignment horizontal="right" vertical="center" wrapText="1" readingOrder="1"/>
    </xf>
    <xf numFmtId="0" fontId="6" fillId="4" borderId="9" xfId="1" applyFont="1" applyFill="1" applyBorder="1" applyAlignment="1">
      <alignment horizontal="left" vertical="center" wrapText="1" readingOrder="1"/>
    </xf>
    <xf numFmtId="0" fontId="6" fillId="4" borderId="1" xfId="1" applyFont="1" applyFill="1" applyBorder="1" applyAlignment="1">
      <alignment horizontal="center" vertical="center" wrapText="1" readingOrder="1"/>
    </xf>
    <xf numFmtId="4" fontId="3" fillId="2" borderId="1" xfId="0" applyNumberFormat="1" applyFont="1" applyFill="1" applyBorder="1"/>
    <xf numFmtId="0" fontId="8" fillId="4" borderId="1" xfId="1" applyFont="1" applyFill="1" applyBorder="1" applyAlignment="1">
      <alignment horizontal="left" vertical="center" wrapText="1" readingOrder="1"/>
    </xf>
    <xf numFmtId="0" fontId="6" fillId="4" borderId="11" xfId="1" applyFont="1" applyFill="1" applyBorder="1" applyAlignment="1">
      <alignment horizontal="left" vertical="center" wrapText="1" readingOrder="1"/>
    </xf>
    <xf numFmtId="0" fontId="6" fillId="4" borderId="13" xfId="1" applyFont="1" applyFill="1" applyBorder="1" applyAlignment="1">
      <alignment horizontal="left" vertical="center" wrapText="1" readingOrder="1"/>
    </xf>
    <xf numFmtId="4" fontId="6" fillId="4" borderId="13" xfId="1" applyNumberFormat="1" applyFont="1" applyFill="1" applyBorder="1" applyAlignment="1">
      <alignment horizontal="right" vertical="center" wrapText="1" readingOrder="1"/>
    </xf>
    <xf numFmtId="0" fontId="3" fillId="4" borderId="1" xfId="0" applyFont="1" applyFill="1" applyBorder="1" applyAlignment="1">
      <alignment vertical="center"/>
    </xf>
    <xf numFmtId="0" fontId="3" fillId="4" borderId="12" xfId="0" applyFont="1" applyFill="1" applyBorder="1" applyAlignment="1">
      <alignment vertical="center"/>
    </xf>
    <xf numFmtId="4" fontId="3" fillId="4" borderId="12" xfId="0" applyNumberFormat="1" applyFont="1" applyFill="1" applyBorder="1" applyAlignment="1">
      <alignment vertical="center"/>
    </xf>
    <xf numFmtId="4" fontId="10" fillId="4" borderId="12" xfId="0" applyNumberFormat="1" applyFont="1" applyFill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4" fontId="3" fillId="2" borderId="12" xfId="0" applyNumberFormat="1" applyFont="1" applyFill="1" applyBorder="1" applyAlignment="1">
      <alignment vertical="center"/>
    </xf>
    <xf numFmtId="167" fontId="10" fillId="4" borderId="14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39" fillId="0" borderId="0" xfId="0" applyNumberFormat="1" applyFont="1"/>
    <xf numFmtId="0" fontId="13" fillId="4" borderId="1" xfId="1" applyFont="1" applyFill="1" applyBorder="1" applyAlignment="1">
      <alignment horizontal="left" vertical="center" wrapText="1" readingOrder="1"/>
    </xf>
    <xf numFmtId="164" fontId="6" fillId="4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8" fillId="0" borderId="1" xfId="1" applyNumberFormat="1" applyFont="1" applyBorder="1" applyAlignment="1">
      <alignment horizontal="right" vertical="center" wrapText="1" readingOrder="1"/>
    </xf>
    <xf numFmtId="0" fontId="14" fillId="4" borderId="1" xfId="1" applyFont="1" applyFill="1" applyBorder="1" applyAlignment="1">
      <alignment horizontal="left" vertical="center" wrapText="1" readingOrder="1"/>
    </xf>
    <xf numFmtId="164" fontId="10" fillId="4" borderId="1" xfId="0" applyNumberFormat="1" applyFont="1" applyFill="1" applyBorder="1"/>
    <xf numFmtId="0" fontId="14" fillId="4" borderId="2" xfId="1" applyFont="1" applyFill="1" applyBorder="1" applyAlignment="1">
      <alignment horizontal="left" vertical="center" wrapText="1" readingOrder="1"/>
    </xf>
    <xf numFmtId="0" fontId="6" fillId="4" borderId="2" xfId="1" applyFont="1" applyFill="1" applyBorder="1" applyAlignment="1">
      <alignment horizontal="center" vertical="center" wrapText="1" readingOrder="1"/>
    </xf>
    <xf numFmtId="164" fontId="6" fillId="4" borderId="2" xfId="1" applyNumberFormat="1" applyFont="1" applyFill="1" applyBorder="1" applyAlignment="1">
      <alignment horizontal="right" vertical="center" wrapText="1" readingOrder="1"/>
    </xf>
    <xf numFmtId="0" fontId="15" fillId="4" borderId="1" xfId="1" applyFont="1" applyFill="1" applyBorder="1" applyAlignment="1">
      <alignment horizontal="left" vertical="center" wrapText="1" readingOrder="1"/>
    </xf>
    <xf numFmtId="0" fontId="15" fillId="4" borderId="1" xfId="1" applyFont="1" applyFill="1" applyBorder="1" applyAlignment="1">
      <alignment horizontal="center" vertical="center" wrapText="1" readingOrder="1"/>
    </xf>
    <xf numFmtId="164" fontId="15" fillId="4" borderId="1" xfId="1" applyNumberFormat="1" applyFont="1" applyFill="1" applyBorder="1" applyAlignment="1">
      <alignment horizontal="right" vertical="center" wrapText="1" readingOrder="1"/>
    </xf>
    <xf numFmtId="0" fontId="15" fillId="4" borderId="3" xfId="1" applyFont="1" applyFill="1" applyBorder="1" applyAlignment="1">
      <alignment horizontal="left" vertical="center" wrapText="1" readingOrder="1"/>
    </xf>
    <xf numFmtId="0" fontId="15" fillId="4" borderId="3" xfId="1" applyFont="1" applyFill="1" applyBorder="1" applyAlignment="1">
      <alignment horizontal="center" vertical="center" wrapText="1" readingOrder="1"/>
    </xf>
    <xf numFmtId="164" fontId="15" fillId="4" borderId="3" xfId="1" applyNumberFormat="1" applyFont="1" applyFill="1" applyBorder="1" applyAlignment="1">
      <alignment horizontal="right" vertical="center" wrapText="1" readingOrder="1"/>
    </xf>
    <xf numFmtId="0" fontId="15" fillId="4" borderId="6" xfId="1" applyFont="1" applyFill="1" applyBorder="1" applyAlignment="1">
      <alignment horizontal="left" vertical="center" wrapText="1" readingOrder="1"/>
    </xf>
    <xf numFmtId="0" fontId="15" fillId="4" borderId="7" xfId="1" applyFont="1" applyFill="1" applyBorder="1" applyAlignment="1">
      <alignment horizontal="center" vertical="center" wrapText="1" readingOrder="1"/>
    </xf>
    <xf numFmtId="164" fontId="15" fillId="4" borderId="7" xfId="1" applyNumberFormat="1" applyFont="1" applyFill="1" applyBorder="1" applyAlignment="1">
      <alignment horizontal="right" vertical="center" wrapText="1" readingOrder="1"/>
    </xf>
    <xf numFmtId="164" fontId="15" fillId="4" borderId="8" xfId="1" applyNumberFormat="1" applyFont="1" applyFill="1" applyBorder="1" applyAlignment="1">
      <alignment horizontal="righ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6" fillId="4" borderId="1" xfId="1" applyFont="1" applyFill="1" applyBorder="1" applyAlignment="1">
      <alignment horizontal="left" vertical="center" wrapText="1" readingOrder="1"/>
    </xf>
    <xf numFmtId="0" fontId="9" fillId="4" borderId="1" xfId="1" applyFont="1" applyFill="1" applyBorder="1" applyAlignment="1">
      <alignment horizontal="center" vertical="center" wrapText="1" readingOrder="1"/>
    </xf>
    <xf numFmtId="0" fontId="7" fillId="4" borderId="1" xfId="1" applyFont="1" applyFill="1" applyBorder="1" applyAlignment="1">
      <alignment horizontal="left" vertical="center" wrapText="1" readingOrder="1"/>
    </xf>
    <xf numFmtId="0" fontId="14" fillId="4" borderId="1" xfId="1" applyFont="1" applyFill="1" applyBorder="1" applyAlignment="1">
      <alignment horizontal="center" vertical="center" wrapText="1" readingOrder="1"/>
    </xf>
    <xf numFmtId="0" fontId="6" fillId="5" borderId="1" xfId="1" applyFont="1" applyFill="1" applyBorder="1" applyAlignment="1">
      <alignment horizontal="center" vertical="center" wrapText="1" readingOrder="1"/>
    </xf>
    <xf numFmtId="4" fontId="6" fillId="5" borderId="1" xfId="1" applyNumberFormat="1" applyFont="1" applyFill="1" applyBorder="1" applyAlignment="1">
      <alignment horizontal="center" vertical="center" wrapText="1" readingOrder="1"/>
    </xf>
    <xf numFmtId="0" fontId="7" fillId="5" borderId="1" xfId="1" applyFont="1" applyFill="1" applyBorder="1" applyAlignment="1">
      <alignment horizontal="left" vertical="center" wrapText="1" readingOrder="1"/>
    </xf>
    <xf numFmtId="0" fontId="7" fillId="5" borderId="1" xfId="1" applyFont="1" applyFill="1" applyBorder="1" applyAlignment="1">
      <alignment horizontal="center" vertical="center" wrapText="1" readingOrder="1"/>
    </xf>
    <xf numFmtId="4" fontId="6" fillId="5" borderId="1" xfId="1" applyNumberFormat="1" applyFont="1" applyFill="1" applyBorder="1" applyAlignment="1">
      <alignment horizontal="right" vertical="center" wrapText="1" readingOrder="1"/>
    </xf>
    <xf numFmtId="0" fontId="14" fillId="5" borderId="1" xfId="1" applyFont="1" applyFill="1" applyBorder="1" applyAlignment="1">
      <alignment horizontal="left" vertical="center" wrapText="1" readingOrder="1"/>
    </xf>
    <xf numFmtId="0" fontId="14" fillId="5" borderId="3" xfId="1" applyFont="1" applyFill="1" applyBorder="1" applyAlignment="1">
      <alignment horizontal="left" vertical="center" wrapText="1" readingOrder="1"/>
    </xf>
    <xf numFmtId="0" fontId="6" fillId="5" borderId="3" xfId="1" applyFont="1" applyFill="1" applyBorder="1" applyAlignment="1">
      <alignment horizontal="center" vertical="center" wrapText="1" readingOrder="1"/>
    </xf>
    <xf numFmtId="4" fontId="6" fillId="5" borderId="3" xfId="1" applyNumberFormat="1" applyFont="1" applyFill="1" applyBorder="1" applyAlignment="1">
      <alignment horizontal="right" vertical="center" wrapText="1" readingOrder="1"/>
    </xf>
    <xf numFmtId="0" fontId="8" fillId="5" borderId="20" xfId="1" applyFont="1" applyFill="1" applyBorder="1" applyAlignment="1">
      <alignment horizontal="left" vertical="center" wrapText="1" readingOrder="1"/>
    </xf>
    <xf numFmtId="0" fontId="13" fillId="5" borderId="21" xfId="1" applyFont="1" applyFill="1" applyBorder="1" applyAlignment="1">
      <alignment horizontal="left" vertical="center" wrapText="1" readingOrder="1"/>
    </xf>
    <xf numFmtId="4" fontId="6" fillId="5" borderId="21" xfId="1" applyNumberFormat="1" applyFont="1" applyFill="1" applyBorder="1" applyAlignment="1">
      <alignment horizontal="right" vertical="center" wrapText="1" readingOrder="1"/>
    </xf>
    <xf numFmtId="4" fontId="6" fillId="5" borderId="22" xfId="1" applyNumberFormat="1" applyFont="1" applyFill="1" applyBorder="1" applyAlignment="1">
      <alignment horizontal="right" vertical="center" wrapText="1" readingOrder="1"/>
    </xf>
    <xf numFmtId="0" fontId="14" fillId="5" borderId="6" xfId="1" applyFont="1" applyFill="1" applyBorder="1" applyAlignment="1">
      <alignment horizontal="left" vertical="center" wrapText="1" readingOrder="1"/>
    </xf>
    <xf numFmtId="0" fontId="6" fillId="5" borderId="7" xfId="1" applyFont="1" applyFill="1" applyBorder="1" applyAlignment="1">
      <alignment horizontal="center" vertical="center" wrapText="1" readingOrder="1"/>
    </xf>
    <xf numFmtId="4" fontId="10" fillId="5" borderId="7" xfId="0" applyNumberFormat="1" applyFont="1" applyFill="1" applyBorder="1"/>
    <xf numFmtId="4" fontId="10" fillId="5" borderId="8" xfId="0" applyNumberFormat="1" applyFont="1" applyFill="1" applyBorder="1"/>
    <xf numFmtId="4" fontId="6" fillId="5" borderId="7" xfId="1" applyNumberFormat="1" applyFont="1" applyFill="1" applyBorder="1" applyAlignment="1">
      <alignment horizontal="right" vertical="center" wrapText="1" readingOrder="1"/>
    </xf>
    <xf numFmtId="4" fontId="6" fillId="5" borderId="8" xfId="1" applyNumberFormat="1" applyFont="1" applyFill="1" applyBorder="1" applyAlignment="1">
      <alignment horizontal="right" vertical="center" wrapText="1" readingOrder="1"/>
    </xf>
    <xf numFmtId="0" fontId="9" fillId="5" borderId="1" xfId="1" applyFont="1" applyFill="1" applyBorder="1" applyAlignment="1">
      <alignment horizontal="center" vertical="center" wrapText="1" readingOrder="1"/>
    </xf>
    <xf numFmtId="0" fontId="6" fillId="5" borderId="1" xfId="1" applyFont="1" applyFill="1" applyBorder="1" applyAlignment="1">
      <alignment horizontal="left" vertical="center" wrapText="1" readingOrder="1"/>
    </xf>
    <xf numFmtId="0" fontId="8" fillId="5" borderId="1" xfId="1" applyFont="1" applyFill="1" applyBorder="1" applyAlignment="1">
      <alignment horizontal="left" vertical="center" wrapText="1" readingOrder="1"/>
    </xf>
    <xf numFmtId="0" fontId="14" fillId="5" borderId="20" xfId="1" applyFont="1" applyFill="1" applyBorder="1" applyAlignment="1">
      <alignment horizontal="left" vertical="center" wrapText="1" readingOrder="1"/>
    </xf>
    <xf numFmtId="0" fontId="6" fillId="5" borderId="21" xfId="1" applyFont="1" applyFill="1" applyBorder="1" applyAlignment="1">
      <alignment horizontal="center" vertical="center" wrapText="1" readingOrder="1"/>
    </xf>
    <xf numFmtId="0" fontId="14" fillId="4" borderId="6" xfId="1" applyFont="1" applyFill="1" applyBorder="1" applyAlignment="1">
      <alignment horizontal="left" vertical="center" wrapText="1" readingOrder="1"/>
    </xf>
    <xf numFmtId="4" fontId="10" fillId="4" borderId="7" xfId="0" applyNumberFormat="1" applyFont="1" applyFill="1" applyBorder="1"/>
    <xf numFmtId="4" fontId="10" fillId="4" borderId="8" xfId="0" applyNumberFormat="1" applyFont="1" applyFill="1" applyBorder="1"/>
    <xf numFmtId="0" fontId="10" fillId="4" borderId="7" xfId="0" applyFont="1" applyFill="1" applyBorder="1" applyAlignment="1">
      <alignment horizontal="center" vertical="center" wrapText="1"/>
    </xf>
    <xf numFmtId="0" fontId="7" fillId="4" borderId="9" xfId="1" applyFont="1" applyFill="1" applyBorder="1" applyAlignment="1">
      <alignment horizontal="left" vertical="center" wrapText="1" readingOrder="1"/>
    </xf>
    <xf numFmtId="2" fontId="10" fillId="4" borderId="12" xfId="0" applyNumberFormat="1" applyFont="1" applyFill="1" applyBorder="1" applyAlignment="1">
      <alignment vertical="center"/>
    </xf>
    <xf numFmtId="0" fontId="14" fillId="4" borderId="20" xfId="1" applyFont="1" applyFill="1" applyBorder="1" applyAlignment="1">
      <alignment horizontal="left" vertical="center" wrapText="1" readingOrder="1"/>
    </xf>
    <xf numFmtId="0" fontId="6" fillId="4" borderId="21" xfId="1" applyFont="1" applyFill="1" applyBorder="1" applyAlignment="1">
      <alignment horizontal="center" vertical="center" wrapText="1" readingOrder="1"/>
    </xf>
    <xf numFmtId="164" fontId="6" fillId="4" borderId="21" xfId="1" applyNumberFormat="1" applyFont="1" applyFill="1" applyBorder="1" applyAlignment="1">
      <alignment horizontal="right" vertical="center" wrapText="1" readingOrder="1"/>
    </xf>
    <xf numFmtId="2" fontId="10" fillId="4" borderId="22" xfId="0" applyNumberFormat="1" applyFont="1" applyFill="1" applyBorder="1" applyAlignment="1">
      <alignment vertical="center"/>
    </xf>
    <xf numFmtId="164" fontId="6" fillId="4" borderId="7" xfId="1" applyNumberFormat="1" applyFont="1" applyFill="1" applyBorder="1" applyAlignment="1">
      <alignment horizontal="right" vertical="center" wrapText="1" readingOrder="1"/>
    </xf>
    <xf numFmtId="2" fontId="10" fillId="4" borderId="8" xfId="0" applyNumberFormat="1" applyFont="1" applyFill="1" applyBorder="1" applyAlignment="1">
      <alignment horizontal="center" vertical="center"/>
    </xf>
    <xf numFmtId="2" fontId="10" fillId="4" borderId="8" xfId="0" applyNumberFormat="1" applyFont="1" applyFill="1" applyBorder="1" applyAlignment="1">
      <alignment vertical="center"/>
    </xf>
    <xf numFmtId="164" fontId="10" fillId="4" borderId="7" xfId="0" applyNumberFormat="1" applyFont="1" applyFill="1" applyBorder="1"/>
    <xf numFmtId="2" fontId="2" fillId="4" borderId="8" xfId="0" applyNumberFormat="1" applyFont="1" applyFill="1" applyBorder="1"/>
    <xf numFmtId="0" fontId="8" fillId="4" borderId="2" xfId="1" applyFont="1" applyFill="1" applyBorder="1" applyAlignment="1">
      <alignment horizontal="left" vertical="center" wrapText="1" readingOrder="1"/>
    </xf>
    <xf numFmtId="0" fontId="13" fillId="4" borderId="2" xfId="1" applyFont="1" applyFill="1" applyBorder="1" applyAlignment="1">
      <alignment horizontal="left" vertical="center" wrapText="1" readingOrder="1"/>
    </xf>
    <xf numFmtId="164" fontId="8" fillId="4" borderId="2" xfId="1" applyNumberFormat="1" applyFont="1" applyFill="1" applyBorder="1" applyAlignment="1">
      <alignment horizontal="right" vertical="center" wrapText="1" readingOrder="1"/>
    </xf>
    <xf numFmtId="4" fontId="3" fillId="4" borderId="2" xfId="0" applyNumberFormat="1" applyFont="1" applyFill="1" applyBorder="1" applyAlignment="1">
      <alignment horizontal="right" vertical="center"/>
    </xf>
    <xf numFmtId="0" fontId="15" fillId="2" borderId="6" xfId="1" applyFont="1" applyFill="1" applyBorder="1" applyAlignment="1">
      <alignment horizontal="left" vertical="center" wrapText="1" readingOrder="1"/>
    </xf>
    <xf numFmtId="0" fontId="14" fillId="2" borderId="7" xfId="1" applyFont="1" applyFill="1" applyBorder="1" applyAlignment="1">
      <alignment horizontal="center" vertical="center" wrapText="1" readingOrder="1"/>
    </xf>
    <xf numFmtId="4" fontId="15" fillId="2" borderId="7" xfId="1" applyNumberFormat="1" applyFont="1" applyFill="1" applyBorder="1" applyAlignment="1">
      <alignment horizontal="center" vertical="center" wrapText="1" readingOrder="1"/>
    </xf>
    <xf numFmtId="4" fontId="10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2" fontId="10" fillId="0" borderId="14" xfId="0" applyNumberFormat="1" applyFont="1" applyBorder="1" applyAlignment="1">
      <alignment vertical="center"/>
    </xf>
    <xf numFmtId="4" fontId="2" fillId="0" borderId="14" xfId="0" applyNumberFormat="1" applyFont="1" applyBorder="1"/>
    <xf numFmtId="4" fontId="10" fillId="0" borderId="14" xfId="0" applyNumberFormat="1" applyFont="1" applyBorder="1" applyAlignment="1">
      <alignment horizontal="center" vertical="center"/>
    </xf>
    <xf numFmtId="4" fontId="3" fillId="0" borderId="12" xfId="0" applyNumberFormat="1" applyFont="1" applyBorder="1"/>
    <xf numFmtId="2" fontId="2" fillId="0" borderId="0" xfId="0" applyNumberFormat="1" applyFont="1"/>
    <xf numFmtId="4" fontId="2" fillId="4" borderId="8" xfId="0" applyNumberFormat="1" applyFont="1" applyFill="1" applyBorder="1"/>
    <xf numFmtId="4" fontId="10" fillId="4" borderId="8" xfId="0" applyNumberFormat="1" applyFont="1" applyFill="1" applyBorder="1" applyAlignment="1">
      <alignment vertical="center"/>
    </xf>
    <xf numFmtId="4" fontId="6" fillId="4" borderId="7" xfId="1" applyNumberFormat="1" applyFont="1" applyFill="1" applyBorder="1" applyAlignment="1">
      <alignment horizontal="right" vertical="center" wrapText="1" readingOrder="1"/>
    </xf>
    <xf numFmtId="4" fontId="10" fillId="4" borderId="22" xfId="0" applyNumberFormat="1" applyFont="1" applyFill="1" applyBorder="1" applyAlignment="1">
      <alignment vertical="center"/>
    </xf>
    <xf numFmtId="4" fontId="10" fillId="4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6" fillId="6" borderId="1" xfId="1" applyFont="1" applyFill="1" applyBorder="1" applyAlignment="1">
      <alignment horizontal="center" vertical="center" wrapText="1" readingOrder="1"/>
    </xf>
    <xf numFmtId="2" fontId="11" fillId="6" borderId="1" xfId="0" applyNumberFormat="1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left" vertical="center" wrapText="1"/>
    </xf>
    <xf numFmtId="4" fontId="11" fillId="6" borderId="1" xfId="0" applyNumberFormat="1" applyFont="1" applyFill="1" applyBorder="1" applyAlignment="1">
      <alignment vertical="center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left" vertic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vertical="center"/>
    </xf>
    <xf numFmtId="0" fontId="20" fillId="0" borderId="1" xfId="1" applyFont="1" applyBorder="1" applyAlignment="1">
      <alignment horizontal="left" vertical="center" wrapText="1" readingOrder="1"/>
    </xf>
    <xf numFmtId="4" fontId="20" fillId="2" borderId="1" xfId="1" applyNumberFormat="1" applyFont="1" applyFill="1" applyBorder="1" applyAlignment="1">
      <alignment horizontal="right" vertical="center" wrapText="1" readingOrder="1"/>
    </xf>
    <xf numFmtId="0" fontId="12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 wrapText="1"/>
    </xf>
    <xf numFmtId="0" fontId="21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horizontal="right" vertical="center" wrapText="1"/>
    </xf>
    <xf numFmtId="0" fontId="16" fillId="2" borderId="1" xfId="1" applyFont="1" applyFill="1" applyBorder="1" applyAlignment="1">
      <alignment horizontal="left" vertical="center" wrapText="1" readingOrder="1"/>
    </xf>
    <xf numFmtId="164" fontId="3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/>
    </xf>
    <xf numFmtId="49" fontId="44" fillId="2" borderId="1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justify" vertical="justify" wrapText="1"/>
    </xf>
    <xf numFmtId="49" fontId="11" fillId="0" borderId="1" xfId="0" applyNumberFormat="1" applyFont="1" applyBorder="1" applyAlignment="1">
      <alignment horizontal="justify" vertical="justify" wrapText="1"/>
    </xf>
    <xf numFmtId="4" fontId="27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6" fillId="4" borderId="1" xfId="1" applyNumberFormat="1" applyFont="1" applyFill="1" applyBorder="1" applyAlignment="1">
      <alignment horizontal="center" vertical="center" wrapText="1" readingOrder="1"/>
    </xf>
    <xf numFmtId="164" fontId="6" fillId="0" borderId="13" xfId="1" applyNumberFormat="1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" fontId="6" fillId="2" borderId="7" xfId="1" applyNumberFormat="1" applyFont="1" applyFill="1" applyBorder="1" applyAlignment="1">
      <alignment horizontal="center" vertical="center" wrapText="1" readingOrder="1"/>
    </xf>
    <xf numFmtId="164" fontId="6" fillId="4" borderId="21" xfId="1" applyNumberFormat="1" applyFont="1" applyFill="1" applyBorder="1" applyAlignment="1">
      <alignment horizontal="center" vertical="center" wrapText="1" readingOrder="1"/>
    </xf>
    <xf numFmtId="164" fontId="6" fillId="4" borderId="7" xfId="1" applyNumberFormat="1" applyFont="1" applyFill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10" fillId="4" borderId="7" xfId="0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 vertical="center" wrapText="1" readingOrder="1"/>
    </xf>
    <xf numFmtId="4" fontId="10" fillId="4" borderId="1" xfId="0" applyNumberFormat="1" applyFont="1" applyFill="1" applyBorder="1" applyAlignment="1">
      <alignment vertical="center"/>
    </xf>
    <xf numFmtId="4" fontId="8" fillId="0" borderId="2" xfId="1" applyNumberFormat="1" applyFont="1" applyBorder="1" applyAlignment="1">
      <alignment horizontal="right" vertical="center" wrapText="1" readingOrder="1"/>
    </xf>
    <xf numFmtId="4" fontId="16" fillId="0" borderId="10" xfId="1" applyNumberFormat="1" applyFont="1" applyBorder="1" applyAlignment="1">
      <alignment horizontal="right" vertical="center" wrapText="1" readingOrder="1"/>
    </xf>
    <xf numFmtId="4" fontId="16" fillId="0" borderId="24" xfId="1" applyNumberFormat="1" applyFont="1" applyBorder="1" applyAlignment="1">
      <alignment horizontal="right" vertical="center" wrapText="1" readingOrder="1"/>
    </xf>
    <xf numFmtId="0" fontId="49" fillId="0" borderId="1" xfId="0" applyFont="1" applyBorder="1" applyAlignment="1">
      <alignment vertical="center"/>
    </xf>
    <xf numFmtId="49" fontId="48" fillId="0" borderId="1" xfId="0" applyNumberFormat="1" applyFont="1" applyBorder="1" applyAlignment="1">
      <alignment horizontal="justify" vertical="center" wrapText="1"/>
    </xf>
    <xf numFmtId="49" fontId="48" fillId="0" borderId="1" xfId="0" applyNumberFormat="1" applyFont="1" applyBorder="1" applyAlignment="1">
      <alignment horizontal="center" vertical="center" wrapText="1"/>
    </xf>
    <xf numFmtId="4" fontId="48" fillId="0" borderId="1" xfId="0" applyNumberFormat="1" applyFont="1" applyBorder="1" applyAlignment="1">
      <alignment horizontal="right"/>
    </xf>
    <xf numFmtId="49" fontId="50" fillId="0" borderId="1" xfId="0" applyNumberFormat="1" applyFont="1" applyBorder="1" applyAlignment="1">
      <alignment horizontal="justify" vertical="center" wrapText="1"/>
    </xf>
    <xf numFmtId="49" fontId="50" fillId="0" borderId="1" xfId="0" applyNumberFormat="1" applyFont="1" applyBorder="1" applyAlignment="1">
      <alignment horizontal="center" vertical="center" wrapText="1"/>
    </xf>
    <xf numFmtId="4" fontId="50" fillId="0" borderId="1" xfId="0" applyNumberFormat="1" applyFont="1" applyBorder="1" applyAlignment="1">
      <alignment horizontal="right"/>
    </xf>
    <xf numFmtId="49" fontId="51" fillId="0" borderId="1" xfId="0" applyNumberFormat="1" applyFont="1" applyBorder="1" applyAlignment="1">
      <alignment horizontal="justify" vertical="center" wrapText="1"/>
    </xf>
    <xf numFmtId="49" fontId="51" fillId="0" borderId="1" xfId="0" applyNumberFormat="1" applyFont="1" applyBorder="1" applyAlignment="1">
      <alignment horizontal="center" vertical="center" wrapText="1"/>
    </xf>
    <xf numFmtId="4" fontId="51" fillId="0" borderId="1" xfId="0" applyNumberFormat="1" applyFont="1" applyBorder="1" applyAlignment="1">
      <alignment horizontal="right"/>
    </xf>
    <xf numFmtId="166" fontId="50" fillId="0" borderId="1" xfId="0" applyNumberFormat="1" applyFont="1" applyBorder="1" applyAlignment="1">
      <alignment horizontal="justify" vertical="center" wrapText="1"/>
    </xf>
    <xf numFmtId="166" fontId="48" fillId="0" borderId="1" xfId="0" applyNumberFormat="1" applyFont="1" applyBorder="1" applyAlignment="1">
      <alignment horizontal="justify" vertical="center" wrapText="1"/>
    </xf>
    <xf numFmtId="49" fontId="54" fillId="0" borderId="1" xfId="0" applyNumberFormat="1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vertical="center" wrapText="1"/>
    </xf>
    <xf numFmtId="4" fontId="54" fillId="0" borderId="1" xfId="0" applyNumberFormat="1" applyFont="1" applyBorder="1" applyAlignment="1">
      <alignment horizontal="right" vertical="center" wrapText="1"/>
    </xf>
    <xf numFmtId="166" fontId="54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49" fontId="55" fillId="0" borderId="1" xfId="0" applyNumberFormat="1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 wrapText="1"/>
    </xf>
    <xf numFmtId="0" fontId="55" fillId="0" borderId="1" xfId="0" applyFont="1" applyBorder="1" applyAlignment="1">
      <alignment vertical="center" wrapText="1"/>
    </xf>
    <xf numFmtId="4" fontId="55" fillId="0" borderId="1" xfId="0" applyNumberFormat="1" applyFont="1" applyBorder="1" applyAlignment="1">
      <alignment horizontal="right" vertical="center" wrapText="1"/>
    </xf>
    <xf numFmtId="49" fontId="56" fillId="0" borderId="1" xfId="0" applyNumberFormat="1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vertical="center" wrapText="1"/>
    </xf>
    <xf numFmtId="4" fontId="56" fillId="0" borderId="1" xfId="0" applyNumberFormat="1" applyFont="1" applyBorder="1" applyAlignment="1">
      <alignment horizontal="right" vertical="center" wrapText="1"/>
    </xf>
    <xf numFmtId="49" fontId="44" fillId="8" borderId="1" xfId="0" applyNumberFormat="1" applyFont="1" applyFill="1" applyBorder="1" applyAlignment="1">
      <alignment horizontal="center" vertical="center" wrapText="1"/>
    </xf>
    <xf numFmtId="0" fontId="44" fillId="8" borderId="1" xfId="0" applyFont="1" applyFill="1" applyBorder="1" applyAlignment="1">
      <alignment horizontal="center" vertical="center" wrapText="1"/>
    </xf>
    <xf numFmtId="0" fontId="44" fillId="8" borderId="1" xfId="0" applyFont="1" applyFill="1" applyBorder="1" applyAlignment="1">
      <alignment vertical="center" wrapText="1"/>
    </xf>
    <xf numFmtId="4" fontId="44" fillId="8" borderId="1" xfId="0" applyNumberFormat="1" applyFont="1" applyFill="1" applyBorder="1" applyAlignment="1">
      <alignment horizontal="right" vertical="center" wrapText="1"/>
    </xf>
    <xf numFmtId="49" fontId="55" fillId="8" borderId="1" xfId="0" applyNumberFormat="1" applyFont="1" applyFill="1" applyBorder="1" applyAlignment="1">
      <alignment horizontal="center" vertical="center" wrapText="1"/>
    </xf>
    <xf numFmtId="0" fontId="55" fillId="8" borderId="1" xfId="0" applyFont="1" applyFill="1" applyBorder="1" applyAlignment="1">
      <alignment horizontal="center" vertical="center" wrapText="1"/>
    </xf>
    <xf numFmtId="0" fontId="55" fillId="8" borderId="1" xfId="0" applyFont="1" applyFill="1" applyBorder="1" applyAlignment="1">
      <alignment vertical="center" wrapText="1"/>
    </xf>
    <xf numFmtId="4" fontId="55" fillId="8" borderId="1" xfId="0" applyNumberFormat="1" applyFont="1" applyFill="1" applyBorder="1" applyAlignment="1">
      <alignment horizontal="right" vertical="center" wrapText="1"/>
    </xf>
    <xf numFmtId="49" fontId="22" fillId="8" borderId="1" xfId="0" applyNumberFormat="1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vertical="center" wrapText="1"/>
    </xf>
    <xf numFmtId="4" fontId="22" fillId="8" borderId="1" xfId="0" applyNumberFormat="1" applyFont="1" applyFill="1" applyBorder="1" applyAlignment="1">
      <alignment horizontal="right" vertical="center" wrapText="1"/>
    </xf>
    <xf numFmtId="49" fontId="11" fillId="8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vertical="center" wrapText="1"/>
    </xf>
    <xf numFmtId="4" fontId="11" fillId="8" borderId="1" xfId="0" applyNumberFormat="1" applyFont="1" applyFill="1" applyBorder="1" applyAlignment="1">
      <alignment horizontal="right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vertical="center" wrapText="1"/>
    </xf>
    <xf numFmtId="4" fontId="44" fillId="2" borderId="1" xfId="0" applyNumberFormat="1" applyFont="1" applyFill="1" applyBorder="1" applyAlignment="1">
      <alignment horizontal="right" vertical="center" wrapText="1"/>
    </xf>
    <xf numFmtId="4" fontId="32" fillId="0" borderId="0" xfId="0" applyNumberFormat="1" applyFont="1"/>
    <xf numFmtId="0" fontId="34" fillId="0" borderId="0" xfId="0" applyFont="1" applyAlignment="1">
      <alignment horizontal="center" vertical="center" wrapText="1"/>
    </xf>
    <xf numFmtId="0" fontId="0" fillId="0" borderId="0" xfId="0" applyAlignment="1"/>
    <xf numFmtId="0" fontId="34" fillId="0" borderId="18" xfId="0" applyFont="1" applyBorder="1" applyAlignment="1">
      <alignment horizontal="center" vertical="center" wrapText="1"/>
    </xf>
    <xf numFmtId="0" fontId="0" fillId="0" borderId="18" xfId="0" applyBorder="1" applyAlignment="1"/>
    <xf numFmtId="0" fontId="41" fillId="0" borderId="0" xfId="0" applyFont="1" applyAlignment="1">
      <alignment horizontal="center" vertical="top" wrapText="1"/>
    </xf>
    <xf numFmtId="0" fontId="46" fillId="0" borderId="0" xfId="0" applyFont="1"/>
    <xf numFmtId="0" fontId="41" fillId="0" borderId="5" xfId="0" applyFont="1" applyBorder="1" applyAlignment="1">
      <alignment horizontal="center" vertical="top" wrapText="1"/>
    </xf>
    <xf numFmtId="0" fontId="46" fillId="0" borderId="5" xfId="0" applyFont="1" applyBorder="1"/>
    <xf numFmtId="0" fontId="34" fillId="0" borderId="2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41" fillId="0" borderId="2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0" fontId="35" fillId="0" borderId="0" xfId="0" applyFont="1" applyAlignment="1"/>
    <xf numFmtId="0" fontId="36" fillId="0" borderId="0" xfId="0" applyFont="1" applyAlignment="1"/>
    <xf numFmtId="0" fontId="34" fillId="0" borderId="18" xfId="0" applyFont="1" applyBorder="1" applyAlignment="1">
      <alignment horizontal="center" vertical="top" wrapText="1"/>
    </xf>
    <xf numFmtId="0" fontId="35" fillId="0" borderId="18" xfId="0" applyFont="1" applyBorder="1" applyAlignment="1"/>
    <xf numFmtId="0" fontId="36" fillId="0" borderId="18" xfId="0" applyFont="1" applyBorder="1" applyAlignment="1"/>
    <xf numFmtId="0" fontId="4" fillId="0" borderId="0" xfId="0" applyFont="1" applyAlignment="1">
      <alignment horizontal="center" vertical="top" wrapText="1"/>
    </xf>
    <xf numFmtId="0" fontId="2" fillId="0" borderId="0" xfId="0" applyFont="1" applyAlignment="1"/>
    <xf numFmtId="0" fontId="4" fillId="0" borderId="18" xfId="0" applyFont="1" applyBorder="1" applyAlignment="1">
      <alignment horizontal="center" vertical="top" wrapText="1"/>
    </xf>
    <xf numFmtId="0" fontId="2" fillId="0" borderId="18" xfId="0" applyFont="1" applyBorder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12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2" fontId="42" fillId="0" borderId="0" xfId="0" applyNumberFormat="1" applyFont="1" applyAlignment="1">
      <alignment horizontal="center" vertical="center"/>
    </xf>
    <xf numFmtId="0" fontId="43" fillId="0" borderId="0" xfId="0" applyFont="1" applyAlignment="1">
      <alignment vertical="center"/>
    </xf>
    <xf numFmtId="2" fontId="42" fillId="0" borderId="0" xfId="0" applyNumberFormat="1" applyFont="1" applyAlignment="1">
      <alignment vertical="center"/>
    </xf>
    <xf numFmtId="0" fontId="43" fillId="0" borderId="0" xfId="0" applyFont="1" applyBorder="1" applyAlignment="1">
      <alignment vertical="center"/>
    </xf>
    <xf numFmtId="2" fontId="11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52" fillId="2" borderId="0" xfId="0" applyFont="1" applyFill="1" applyAlignment="1">
      <alignment horizontal="right"/>
    </xf>
    <xf numFmtId="0" fontId="53" fillId="2" borderId="0" xfId="0" applyFont="1" applyFill="1" applyAlignment="1">
      <alignment horizontal="right"/>
    </xf>
    <xf numFmtId="0" fontId="22" fillId="0" borderId="0" xfId="0" applyFont="1" applyAlignment="1">
      <alignment horizontal="center" wrapText="1"/>
    </xf>
    <xf numFmtId="0" fontId="22" fillId="0" borderId="5" xfId="0" applyFont="1" applyBorder="1" applyAlignment="1">
      <alignment horizont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49" fontId="48" fillId="7" borderId="1" xfId="0" applyNumberFormat="1" applyFont="1" applyFill="1" applyBorder="1" applyAlignment="1">
      <alignment horizontal="center" vertical="center" wrapText="1"/>
    </xf>
    <xf numFmtId="166" fontId="48" fillId="7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 wrapText="1"/>
    </xf>
    <xf numFmtId="0" fontId="45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9" fillId="0" borderId="0" xfId="0" applyFont="1" applyAlignment="1">
      <alignment wrapText="1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zoomScaleNormal="100" workbookViewId="0">
      <selection activeCell="E4" sqref="E4"/>
    </sheetView>
  </sheetViews>
  <sheetFormatPr defaultRowHeight="12.75" x14ac:dyDescent="0.2"/>
  <cols>
    <col min="1" max="1" width="17" style="194" customWidth="1"/>
    <col min="2" max="2" width="36.28515625" customWidth="1"/>
    <col min="3" max="3" width="16.85546875" style="22" customWidth="1"/>
    <col min="4" max="4" width="12.140625" customWidth="1"/>
    <col min="5" max="5" width="12.85546875" bestFit="1" customWidth="1"/>
  </cols>
  <sheetData>
    <row r="1" spans="1:5" ht="15" x14ac:dyDescent="0.25">
      <c r="A1" s="192"/>
      <c r="B1" s="85"/>
      <c r="C1" s="193"/>
      <c r="D1" s="85"/>
      <c r="E1" s="193" t="s">
        <v>91</v>
      </c>
    </row>
    <row r="2" spans="1:5" ht="15.75" x14ac:dyDescent="0.25">
      <c r="A2" s="192"/>
      <c r="B2" s="85"/>
      <c r="C2" s="216"/>
      <c r="D2" s="217"/>
      <c r="E2" s="216" t="s">
        <v>92</v>
      </c>
    </row>
    <row r="3" spans="1:5" ht="15.75" x14ac:dyDescent="0.25">
      <c r="A3" s="192"/>
      <c r="B3" s="85"/>
      <c r="C3" s="216"/>
      <c r="D3" s="217"/>
      <c r="E3" s="216" t="s">
        <v>93</v>
      </c>
    </row>
    <row r="4" spans="1:5" ht="15.75" x14ac:dyDescent="0.25">
      <c r="B4" s="85"/>
      <c r="C4" s="216"/>
      <c r="D4" s="217"/>
      <c r="E4" s="216" t="s">
        <v>471</v>
      </c>
    </row>
    <row r="5" spans="1:5" x14ac:dyDescent="0.2">
      <c r="A5" s="403" t="s">
        <v>205</v>
      </c>
      <c r="B5" s="403"/>
      <c r="C5" s="403"/>
      <c r="D5" s="404"/>
      <c r="E5" s="404"/>
    </row>
    <row r="6" spans="1:5" ht="31.5" customHeight="1" thickBot="1" x14ac:dyDescent="0.25">
      <c r="A6" s="405"/>
      <c r="B6" s="405"/>
      <c r="C6" s="405"/>
      <c r="D6" s="406"/>
      <c r="E6" s="406"/>
    </row>
    <row r="7" spans="1:5" ht="89.25" x14ac:dyDescent="0.2">
      <c r="A7" s="197" t="s">
        <v>38</v>
      </c>
      <c r="B7" s="198" t="s">
        <v>2</v>
      </c>
      <c r="C7" s="199" t="s">
        <v>39</v>
      </c>
      <c r="D7" s="195" t="s">
        <v>169</v>
      </c>
      <c r="E7" s="196" t="s">
        <v>170</v>
      </c>
    </row>
    <row r="8" spans="1:5" ht="25.5" x14ac:dyDescent="0.2">
      <c r="A8" s="200"/>
      <c r="B8" s="203" t="s">
        <v>41</v>
      </c>
      <c r="C8" s="201">
        <f>+C9+C24</f>
        <v>28085.924999999999</v>
      </c>
      <c r="D8" s="201">
        <f>+D9+D24</f>
        <v>0</v>
      </c>
      <c r="E8" s="201">
        <f>+E9+E24</f>
        <v>27048.2</v>
      </c>
    </row>
    <row r="9" spans="1:5" x14ac:dyDescent="0.2">
      <c r="A9" s="200"/>
      <c r="B9" s="203" t="s">
        <v>42</v>
      </c>
      <c r="C9" s="201">
        <f>+C10+C12+C15+C17+C19</f>
        <v>27048.2</v>
      </c>
      <c r="D9" s="201">
        <f>+D10+D12+D15+D17+D19</f>
        <v>0</v>
      </c>
      <c r="E9" s="201">
        <f>+E10+E12+E15+E17+E19</f>
        <v>27048.2</v>
      </c>
    </row>
    <row r="10" spans="1:5" ht="25.5" x14ac:dyDescent="0.2">
      <c r="A10" s="202" t="s">
        <v>43</v>
      </c>
      <c r="B10" s="203" t="s">
        <v>44</v>
      </c>
      <c r="C10" s="201">
        <f>SUM(C11:C11)</f>
        <v>2670</v>
      </c>
      <c r="D10" s="201">
        <f>SUM(D11:D11)</f>
        <v>0</v>
      </c>
      <c r="E10" s="201">
        <f t="shared" ref="E10" si="0">SUM(E11:E11)</f>
        <v>2670</v>
      </c>
    </row>
    <row r="11" spans="1:5" ht="89.25" x14ac:dyDescent="0.2">
      <c r="A11" s="103" t="s">
        <v>96</v>
      </c>
      <c r="B11" s="9" t="s">
        <v>45</v>
      </c>
      <c r="C11" s="12">
        <v>2670</v>
      </c>
      <c r="D11" s="10"/>
      <c r="E11" s="177">
        <f t="shared" ref="E11:E23" si="1">C11+D11</f>
        <v>2670</v>
      </c>
    </row>
    <row r="12" spans="1:5" ht="38.25" x14ac:dyDescent="0.2">
      <c r="A12" s="202" t="s">
        <v>46</v>
      </c>
      <c r="B12" s="203" t="s">
        <v>47</v>
      </c>
      <c r="C12" s="201">
        <f>SUM(C13:C14)</f>
        <v>2325.4</v>
      </c>
      <c r="D12" s="201">
        <f>SUM(D13:D14)</f>
        <v>0</v>
      </c>
      <c r="E12" s="212">
        <f t="shared" si="1"/>
        <v>2325.4</v>
      </c>
    </row>
    <row r="13" spans="1:5" ht="89.25" x14ac:dyDescent="0.2">
      <c r="A13" s="103" t="s">
        <v>94</v>
      </c>
      <c r="B13" s="9" t="s">
        <v>168</v>
      </c>
      <c r="C13" s="79">
        <v>851.59</v>
      </c>
      <c r="D13" s="10"/>
      <c r="E13" s="177">
        <f t="shared" si="1"/>
        <v>851.59</v>
      </c>
    </row>
    <row r="14" spans="1:5" ht="102" x14ac:dyDescent="0.2">
      <c r="A14" s="103" t="s">
        <v>95</v>
      </c>
      <c r="B14" s="9" t="s">
        <v>48</v>
      </c>
      <c r="C14" s="79">
        <v>1473.81</v>
      </c>
      <c r="D14" s="10"/>
      <c r="E14" s="177">
        <f t="shared" si="1"/>
        <v>1473.81</v>
      </c>
    </row>
    <row r="15" spans="1:5" ht="25.5" x14ac:dyDescent="0.2">
      <c r="A15" s="202" t="s">
        <v>49</v>
      </c>
      <c r="B15" s="203" t="s">
        <v>50</v>
      </c>
      <c r="C15" s="201">
        <f>+C16</f>
        <v>345</v>
      </c>
      <c r="D15" s="201">
        <f>+D16</f>
        <v>0</v>
      </c>
      <c r="E15" s="212">
        <f t="shared" si="1"/>
        <v>345</v>
      </c>
    </row>
    <row r="16" spans="1:5" ht="25.5" x14ac:dyDescent="0.2">
      <c r="A16" s="103" t="s">
        <v>51</v>
      </c>
      <c r="B16" s="9" t="s">
        <v>50</v>
      </c>
      <c r="C16" s="204">
        <v>345</v>
      </c>
      <c r="D16" s="10"/>
      <c r="E16" s="177">
        <f t="shared" si="1"/>
        <v>345</v>
      </c>
    </row>
    <row r="17" spans="1:5" ht="25.5" x14ac:dyDescent="0.2">
      <c r="A17" s="202" t="s">
        <v>52</v>
      </c>
      <c r="B17" s="203" t="s">
        <v>53</v>
      </c>
      <c r="C17" s="201">
        <f>+C18</f>
        <v>1657.8</v>
      </c>
      <c r="D17" s="209">
        <f>D18</f>
        <v>0</v>
      </c>
      <c r="E17" s="212">
        <f t="shared" si="1"/>
        <v>1657.8</v>
      </c>
    </row>
    <row r="18" spans="1:5" ht="63.75" x14ac:dyDescent="0.2">
      <c r="A18" s="103" t="s">
        <v>97</v>
      </c>
      <c r="B18" s="9" t="s">
        <v>54</v>
      </c>
      <c r="C18" s="12">
        <v>1657.8</v>
      </c>
      <c r="D18" s="10"/>
      <c r="E18" s="177">
        <f t="shared" si="1"/>
        <v>1657.8</v>
      </c>
    </row>
    <row r="19" spans="1:5" ht="25.5" x14ac:dyDescent="0.2">
      <c r="A19" s="202" t="s">
        <v>55</v>
      </c>
      <c r="B19" s="203" t="s">
        <v>56</v>
      </c>
      <c r="C19" s="201">
        <f>+C20+C22</f>
        <v>20050</v>
      </c>
      <c r="D19" s="201">
        <f>+D20+D22</f>
        <v>0</v>
      </c>
      <c r="E19" s="212">
        <f t="shared" si="1"/>
        <v>20050</v>
      </c>
    </row>
    <row r="20" spans="1:5" ht="25.5" x14ac:dyDescent="0.2">
      <c r="A20" s="200" t="s">
        <v>57</v>
      </c>
      <c r="B20" s="205" t="s">
        <v>58</v>
      </c>
      <c r="C20" s="201">
        <f>+C21</f>
        <v>13200</v>
      </c>
      <c r="D20" s="201">
        <f>+D21</f>
        <v>0</v>
      </c>
      <c r="E20" s="212">
        <f t="shared" si="1"/>
        <v>13200</v>
      </c>
    </row>
    <row r="21" spans="1:5" ht="51" x14ac:dyDescent="0.2">
      <c r="A21" s="103" t="s">
        <v>98</v>
      </c>
      <c r="B21" s="9" t="s">
        <v>59</v>
      </c>
      <c r="C21" s="14">
        <v>13200</v>
      </c>
      <c r="D21" s="10"/>
      <c r="E21" s="177">
        <f t="shared" si="1"/>
        <v>13200</v>
      </c>
    </row>
    <row r="22" spans="1:5" ht="25.5" x14ac:dyDescent="0.2">
      <c r="A22" s="200" t="s">
        <v>60</v>
      </c>
      <c r="B22" s="205" t="s">
        <v>61</v>
      </c>
      <c r="C22" s="201">
        <f>+C23</f>
        <v>6850</v>
      </c>
      <c r="D22" s="201">
        <f>+D23</f>
        <v>0</v>
      </c>
      <c r="E22" s="212">
        <f t="shared" si="1"/>
        <v>6850</v>
      </c>
    </row>
    <row r="23" spans="1:5" ht="51" x14ac:dyDescent="0.2">
      <c r="A23" s="103" t="s">
        <v>99</v>
      </c>
      <c r="B23" s="9" t="s">
        <v>62</v>
      </c>
      <c r="C23" s="14">
        <v>6850</v>
      </c>
      <c r="D23" s="10"/>
      <c r="E23" s="177">
        <f t="shared" si="1"/>
        <v>6850</v>
      </c>
    </row>
    <row r="24" spans="1:5" x14ac:dyDescent="0.2">
      <c r="A24" s="200"/>
      <c r="B24" s="203" t="s">
        <v>63</v>
      </c>
      <c r="C24" s="201">
        <f>+C25</f>
        <v>1037.7249999999999</v>
      </c>
      <c r="D24" s="209"/>
      <c r="E24" s="210"/>
    </row>
    <row r="25" spans="1:5" ht="51" x14ac:dyDescent="0.2">
      <c r="A25" s="202" t="s">
        <v>64</v>
      </c>
      <c r="B25" s="203" t="s">
        <v>65</v>
      </c>
      <c r="C25" s="201">
        <f>SUM(C26:C27)</f>
        <v>1037.7249999999999</v>
      </c>
      <c r="D25" s="201">
        <f>SUM(D26:D27)</f>
        <v>0</v>
      </c>
      <c r="E25" s="211">
        <f t="shared" ref="E25:E32" si="2">C25+D25</f>
        <v>1037.7249999999999</v>
      </c>
    </row>
    <row r="26" spans="1:5" ht="76.5" x14ac:dyDescent="0.2">
      <c r="A26" s="152" t="s">
        <v>66</v>
      </c>
      <c r="B26" s="15" t="s">
        <v>67</v>
      </c>
      <c r="C26" s="88">
        <v>144.495</v>
      </c>
      <c r="D26" s="10"/>
      <c r="E26" s="177">
        <f t="shared" si="2"/>
        <v>144.495</v>
      </c>
    </row>
    <row r="27" spans="1:5" ht="89.25" x14ac:dyDescent="0.2">
      <c r="A27" s="103" t="s">
        <v>68</v>
      </c>
      <c r="B27" s="9" t="s">
        <v>69</v>
      </c>
      <c r="C27" s="88">
        <v>893.23</v>
      </c>
      <c r="D27" s="10"/>
      <c r="E27" s="177">
        <f t="shared" si="2"/>
        <v>893.23</v>
      </c>
    </row>
    <row r="28" spans="1:5" ht="25.5" x14ac:dyDescent="0.2">
      <c r="A28" s="202" t="s">
        <v>70</v>
      </c>
      <c r="B28" s="203" t="s">
        <v>71</v>
      </c>
      <c r="C28" s="201">
        <f>+C29</f>
        <v>58582.310000000005</v>
      </c>
      <c r="D28" s="201">
        <f>+D29</f>
        <v>63622.439689999999</v>
      </c>
      <c r="E28" s="212">
        <f t="shared" si="2"/>
        <v>122204.74969</v>
      </c>
    </row>
    <row r="29" spans="1:5" s="78" customFormat="1" ht="51" x14ac:dyDescent="0.2">
      <c r="A29" s="202" t="s">
        <v>72</v>
      </c>
      <c r="B29" s="203" t="s">
        <v>73</v>
      </c>
      <c r="C29" s="201">
        <f>+C30+C31+C42+C45</f>
        <v>58582.310000000005</v>
      </c>
      <c r="D29" s="201">
        <f>+D30+D31+D42+D45</f>
        <v>63622.439689999999</v>
      </c>
      <c r="E29" s="212">
        <f t="shared" si="2"/>
        <v>122204.74969</v>
      </c>
    </row>
    <row r="30" spans="1:5" s="78" customFormat="1" ht="38.25" x14ac:dyDescent="0.2">
      <c r="A30" s="151" t="s">
        <v>213</v>
      </c>
      <c r="B30" s="2" t="s">
        <v>75</v>
      </c>
      <c r="C30" s="13">
        <f>17041.5+5668</f>
        <v>22709.5</v>
      </c>
      <c r="D30" s="10"/>
      <c r="E30" s="213">
        <f t="shared" si="2"/>
        <v>22709.5</v>
      </c>
    </row>
    <row r="31" spans="1:5" s="78" customFormat="1" ht="38.25" x14ac:dyDescent="0.2">
      <c r="A31" s="202" t="s">
        <v>76</v>
      </c>
      <c r="B31" s="203" t="s">
        <v>77</v>
      </c>
      <c r="C31" s="201">
        <f>SUM(C32:C40)</f>
        <v>30365.020000000004</v>
      </c>
      <c r="D31" s="201">
        <f>SUM(D32:D41)</f>
        <v>54622.439689999999</v>
      </c>
      <c r="E31" s="212">
        <f>C31+D31</f>
        <v>84987.459690000003</v>
      </c>
    </row>
    <row r="32" spans="1:5" ht="25.5" x14ac:dyDescent="0.2">
      <c r="A32" s="103" t="s">
        <v>79</v>
      </c>
      <c r="B32" s="9" t="s">
        <v>214</v>
      </c>
      <c r="C32" s="79">
        <v>1567.5</v>
      </c>
      <c r="D32" s="10"/>
      <c r="E32" s="177">
        <f t="shared" si="2"/>
        <v>1567.5</v>
      </c>
    </row>
    <row r="33" spans="1:5" ht="25.5" x14ac:dyDescent="0.2">
      <c r="A33" s="103" t="s">
        <v>79</v>
      </c>
      <c r="B33" s="9" t="s">
        <v>215</v>
      </c>
      <c r="C33" s="88">
        <v>793.9</v>
      </c>
      <c r="D33" s="10"/>
      <c r="E33" s="177">
        <f t="shared" ref="E33:E39" si="3">C33+D33</f>
        <v>793.9</v>
      </c>
    </row>
    <row r="34" spans="1:5" ht="25.5" x14ac:dyDescent="0.2">
      <c r="A34" s="103" t="s">
        <v>79</v>
      </c>
      <c r="B34" s="9" t="s">
        <v>216</v>
      </c>
      <c r="C34" s="79">
        <v>3000</v>
      </c>
      <c r="D34" s="10"/>
      <c r="E34" s="177">
        <f t="shared" si="3"/>
        <v>3000</v>
      </c>
    </row>
    <row r="35" spans="1:5" ht="25.5" x14ac:dyDescent="0.2">
      <c r="A35" s="103" t="s">
        <v>79</v>
      </c>
      <c r="B35" s="9" t="s">
        <v>217</v>
      </c>
      <c r="C35" s="79">
        <v>1054.9000000000001</v>
      </c>
      <c r="D35" s="10"/>
      <c r="E35" s="177">
        <f t="shared" si="3"/>
        <v>1054.9000000000001</v>
      </c>
    </row>
    <row r="36" spans="1:5" ht="25.5" x14ac:dyDescent="0.2">
      <c r="A36" s="103" t="s">
        <v>79</v>
      </c>
      <c r="B36" s="9" t="s">
        <v>218</v>
      </c>
      <c r="C36" s="79">
        <v>909.7</v>
      </c>
      <c r="D36" s="10"/>
      <c r="E36" s="177">
        <f t="shared" si="3"/>
        <v>909.7</v>
      </c>
    </row>
    <row r="37" spans="1:5" ht="25.5" x14ac:dyDescent="0.2">
      <c r="A37" s="103" t="s">
        <v>79</v>
      </c>
      <c r="B37" s="9" t="s">
        <v>219</v>
      </c>
      <c r="C37" s="88">
        <v>1899.4</v>
      </c>
      <c r="D37" s="10">
        <v>-1899.4</v>
      </c>
      <c r="E37" s="177">
        <f t="shared" si="3"/>
        <v>0</v>
      </c>
    </row>
    <row r="38" spans="1:5" ht="25.5" x14ac:dyDescent="0.2">
      <c r="A38" s="103" t="s">
        <v>79</v>
      </c>
      <c r="B38" s="9" t="s">
        <v>222</v>
      </c>
      <c r="C38" s="79">
        <v>7868.8389999999999</v>
      </c>
      <c r="D38" s="10"/>
      <c r="E38" s="177">
        <f t="shared" si="3"/>
        <v>7868.8389999999999</v>
      </c>
    </row>
    <row r="39" spans="1:5" ht="51" x14ac:dyDescent="0.2">
      <c r="A39" s="103" t="s">
        <v>78</v>
      </c>
      <c r="B39" s="221" t="s">
        <v>182</v>
      </c>
      <c r="C39" s="79">
        <v>2941.4189999999999</v>
      </c>
      <c r="D39" s="10"/>
      <c r="E39" s="177">
        <f t="shared" si="3"/>
        <v>2941.4189999999999</v>
      </c>
    </row>
    <row r="40" spans="1:5" ht="38.25" x14ac:dyDescent="0.2">
      <c r="A40" s="220" t="s">
        <v>223</v>
      </c>
      <c r="B40" s="221" t="s">
        <v>224</v>
      </c>
      <c r="C40" s="222">
        <v>10329.361999999999</v>
      </c>
      <c r="D40" s="10"/>
      <c r="E40" s="177">
        <f t="shared" ref="E40:E47" si="4">C40+D40</f>
        <v>10329.361999999999</v>
      </c>
    </row>
    <row r="41" spans="1:5" ht="102" x14ac:dyDescent="0.2">
      <c r="A41" s="220" t="s">
        <v>438</v>
      </c>
      <c r="B41" s="221" t="s">
        <v>439</v>
      </c>
      <c r="C41" s="222">
        <v>0</v>
      </c>
      <c r="D41" s="12">
        <v>56521.839690000001</v>
      </c>
      <c r="E41" s="177">
        <f t="shared" si="4"/>
        <v>56521.839690000001</v>
      </c>
    </row>
    <row r="42" spans="1:5" ht="38.25" x14ac:dyDescent="0.2">
      <c r="A42" s="202" t="s">
        <v>81</v>
      </c>
      <c r="B42" s="203" t="s">
        <v>82</v>
      </c>
      <c r="C42" s="201">
        <f>SUM(C43:C44)</f>
        <v>293.12</v>
      </c>
      <c r="D42" s="201">
        <f>SUM(D43:D44)</f>
        <v>0</v>
      </c>
      <c r="E42" s="212">
        <f t="shared" si="4"/>
        <v>293.12</v>
      </c>
    </row>
    <row r="43" spans="1:5" ht="51" x14ac:dyDescent="0.2">
      <c r="A43" s="103" t="s">
        <v>83</v>
      </c>
      <c r="B43" s="9" t="s">
        <v>220</v>
      </c>
      <c r="C43" s="88">
        <v>3.52</v>
      </c>
      <c r="D43" s="10"/>
      <c r="E43" s="214">
        <f t="shared" si="4"/>
        <v>3.52</v>
      </c>
    </row>
    <row r="44" spans="1:5" ht="63.75" x14ac:dyDescent="0.2">
      <c r="A44" s="103" t="s">
        <v>85</v>
      </c>
      <c r="B44" s="9" t="s">
        <v>221</v>
      </c>
      <c r="C44" s="88">
        <v>289.60000000000002</v>
      </c>
      <c r="D44" s="10"/>
      <c r="E44" s="214">
        <f t="shared" si="4"/>
        <v>289.60000000000002</v>
      </c>
    </row>
    <row r="45" spans="1:5" ht="25.5" x14ac:dyDescent="0.2">
      <c r="A45" s="202" t="s">
        <v>87</v>
      </c>
      <c r="B45" s="203" t="s">
        <v>36</v>
      </c>
      <c r="C45" s="350">
        <f>C46</f>
        <v>5214.67</v>
      </c>
      <c r="D45" s="350">
        <f>D46</f>
        <v>9000</v>
      </c>
      <c r="E45" s="212">
        <f t="shared" si="4"/>
        <v>14214.67</v>
      </c>
    </row>
    <row r="46" spans="1:5" ht="38.25" x14ac:dyDescent="0.2">
      <c r="A46" s="103" t="s">
        <v>88</v>
      </c>
      <c r="B46" s="9" t="s">
        <v>89</v>
      </c>
      <c r="C46" s="79">
        <v>5214.67</v>
      </c>
      <c r="D46" s="10">
        <v>9000</v>
      </c>
      <c r="E46" s="177">
        <f t="shared" si="4"/>
        <v>14214.67</v>
      </c>
    </row>
    <row r="47" spans="1:5" ht="13.5" thickBot="1" x14ac:dyDescent="0.25">
      <c r="A47" s="206"/>
      <c r="B47" s="207" t="s">
        <v>90</v>
      </c>
      <c r="C47" s="208">
        <f>+C28+C8</f>
        <v>86668.235000000001</v>
      </c>
      <c r="D47" s="208">
        <f>+D28+D8</f>
        <v>63622.439689999999</v>
      </c>
      <c r="E47" s="215">
        <f t="shared" si="4"/>
        <v>150290.67469000001</v>
      </c>
    </row>
    <row r="48" spans="1:5" x14ac:dyDescent="0.2">
      <c r="E48" s="22"/>
    </row>
  </sheetData>
  <mergeCells count="1">
    <mergeCell ref="A5:E6"/>
  </mergeCells>
  <phoneticPr fontId="1" type="noConversion"/>
  <pageMargins left="0.70866141732283472" right="0" top="0" bottom="0" header="0.31496062992125984" footer="0.31496062992125984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dimension ref="A1:V234"/>
  <sheetViews>
    <sheetView workbookViewId="0">
      <selection activeCell="U4" sqref="U4"/>
    </sheetView>
  </sheetViews>
  <sheetFormatPr defaultColWidth="14.7109375" defaultRowHeight="12.75" x14ac:dyDescent="0.2"/>
  <cols>
    <col min="1" max="1" width="38.7109375" style="335" customWidth="1"/>
    <col min="2" max="2" width="5.85546875" style="334" bestFit="1" customWidth="1"/>
    <col min="3" max="4" width="4.140625" style="334" bestFit="1" customWidth="1"/>
    <col min="5" max="5" width="15" style="334" customWidth="1"/>
    <col min="6" max="6" width="7.5703125" style="334" hidden="1" customWidth="1"/>
    <col min="7" max="7" width="12.42578125" style="334" hidden="1" customWidth="1"/>
    <col min="8" max="17" width="14.7109375" style="334" hidden="1" customWidth="1"/>
    <col min="18" max="18" width="5.28515625" style="334" bestFit="1" customWidth="1"/>
    <col min="19" max="19" width="11.28515625" style="334" bestFit="1" customWidth="1"/>
    <col min="20" max="20" width="11" style="334" bestFit="1" customWidth="1"/>
    <col min="21" max="21" width="10.140625" style="334" bestFit="1" customWidth="1"/>
    <col min="22" max="16384" width="14.7109375" style="334"/>
  </cols>
  <sheetData>
    <row r="1" spans="1:22" x14ac:dyDescent="0.2">
      <c r="U1" s="336" t="s">
        <v>100</v>
      </c>
    </row>
    <row r="2" spans="1:22" x14ac:dyDescent="0.2">
      <c r="U2" s="336" t="s">
        <v>101</v>
      </c>
    </row>
    <row r="3" spans="1:22" x14ac:dyDescent="0.2">
      <c r="U3" s="336" t="s">
        <v>93</v>
      </c>
    </row>
    <row r="4" spans="1:22" x14ac:dyDescent="0.2">
      <c r="U4" s="337" t="s">
        <v>471</v>
      </c>
    </row>
    <row r="5" spans="1:22" x14ac:dyDescent="0.2">
      <c r="V5" s="337"/>
    </row>
    <row r="6" spans="1:22" x14ac:dyDescent="0.2">
      <c r="A6" s="454" t="s">
        <v>437</v>
      </c>
      <c r="B6" s="454"/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4"/>
      <c r="N6" s="454"/>
      <c r="O6" s="454"/>
      <c r="P6" s="454"/>
      <c r="Q6" s="454"/>
      <c r="R6" s="454"/>
      <c r="S6" s="454"/>
      <c r="T6" s="454"/>
      <c r="U6" s="454"/>
    </row>
    <row r="7" spans="1:22" x14ac:dyDescent="0.2">
      <c r="A7" s="455"/>
      <c r="B7" s="455"/>
      <c r="C7" s="455"/>
      <c r="D7" s="455"/>
      <c r="E7" s="455"/>
      <c r="F7" s="455"/>
      <c r="G7" s="455"/>
      <c r="H7" s="455"/>
      <c r="I7" s="455"/>
      <c r="J7" s="455"/>
      <c r="K7" s="455"/>
      <c r="L7" s="455"/>
      <c r="M7" s="455"/>
      <c r="N7" s="455"/>
      <c r="O7" s="455"/>
      <c r="P7" s="455"/>
      <c r="Q7" s="455"/>
      <c r="R7" s="455"/>
      <c r="S7" s="455"/>
      <c r="T7" s="455"/>
      <c r="U7" s="455"/>
    </row>
    <row r="8" spans="1:22" x14ac:dyDescent="0.2">
      <c r="A8" s="453" t="s">
        <v>289</v>
      </c>
      <c r="B8" s="452" t="s">
        <v>414</v>
      </c>
      <c r="C8" s="452" t="s">
        <v>415</v>
      </c>
      <c r="D8" s="452" t="s">
        <v>416</v>
      </c>
      <c r="E8" s="452" t="s">
        <v>417</v>
      </c>
      <c r="F8" s="452" t="s">
        <v>417</v>
      </c>
      <c r="G8" s="452" t="s">
        <v>417</v>
      </c>
      <c r="H8" s="452" t="s">
        <v>417</v>
      </c>
      <c r="I8" s="452" t="s">
        <v>417</v>
      </c>
      <c r="J8" s="452" t="s">
        <v>417</v>
      </c>
      <c r="K8" s="452" t="s">
        <v>417</v>
      </c>
      <c r="L8" s="452" t="s">
        <v>417</v>
      </c>
      <c r="M8" s="452" t="s">
        <v>417</v>
      </c>
      <c r="N8" s="452" t="s">
        <v>417</v>
      </c>
      <c r="O8" s="452" t="s">
        <v>417</v>
      </c>
      <c r="P8" s="452" t="s">
        <v>417</v>
      </c>
      <c r="Q8" s="452" t="s">
        <v>417</v>
      </c>
      <c r="R8" s="452" t="s">
        <v>418</v>
      </c>
      <c r="S8" s="453" t="s">
        <v>204</v>
      </c>
      <c r="T8" s="453" t="s">
        <v>203</v>
      </c>
      <c r="U8" s="453" t="s">
        <v>242</v>
      </c>
    </row>
    <row r="9" spans="1:22" x14ac:dyDescent="0.2">
      <c r="A9" s="453"/>
      <c r="B9" s="452" t="s">
        <v>414</v>
      </c>
      <c r="C9" s="452" t="s">
        <v>415</v>
      </c>
      <c r="D9" s="452" t="s">
        <v>416</v>
      </c>
      <c r="E9" s="452" t="s">
        <v>417</v>
      </c>
      <c r="F9" s="452" t="s">
        <v>417</v>
      </c>
      <c r="G9" s="452" t="s">
        <v>417</v>
      </c>
      <c r="H9" s="452" t="s">
        <v>417</v>
      </c>
      <c r="I9" s="452" t="s">
        <v>417</v>
      </c>
      <c r="J9" s="452" t="s">
        <v>417</v>
      </c>
      <c r="K9" s="452" t="s">
        <v>417</v>
      </c>
      <c r="L9" s="452" t="s">
        <v>417</v>
      </c>
      <c r="M9" s="452" t="s">
        <v>417</v>
      </c>
      <c r="N9" s="452" t="s">
        <v>417</v>
      </c>
      <c r="O9" s="452" t="s">
        <v>417</v>
      </c>
      <c r="P9" s="452" t="s">
        <v>417</v>
      </c>
      <c r="Q9" s="452" t="s">
        <v>417</v>
      </c>
      <c r="R9" s="452" t="s">
        <v>418</v>
      </c>
      <c r="S9" s="453"/>
      <c r="T9" s="453" t="s">
        <v>125</v>
      </c>
      <c r="U9" s="453" t="s">
        <v>125</v>
      </c>
    </row>
    <row r="10" spans="1:22" x14ac:dyDescent="0.2">
      <c r="A10" s="354"/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</row>
    <row r="11" spans="1:22" ht="110.25" x14ac:dyDescent="0.25">
      <c r="A11" s="355" t="s">
        <v>202</v>
      </c>
      <c r="B11" s="356" t="s">
        <v>3</v>
      </c>
      <c r="C11" s="356"/>
      <c r="D11" s="356"/>
      <c r="E11" s="356"/>
      <c r="F11" s="356"/>
      <c r="G11" s="356"/>
      <c r="H11" s="356"/>
      <c r="I11" s="356"/>
      <c r="J11" s="356"/>
      <c r="K11" s="356"/>
      <c r="L11" s="356"/>
      <c r="M11" s="356"/>
      <c r="N11" s="356"/>
      <c r="O11" s="356"/>
      <c r="P11" s="356"/>
      <c r="Q11" s="356"/>
      <c r="R11" s="356"/>
      <c r="S11" s="357">
        <v>156307.03066999998</v>
      </c>
      <c r="T11" s="357">
        <v>85535.257670000006</v>
      </c>
      <c r="U11" s="357">
        <v>54311.63</v>
      </c>
    </row>
    <row r="12" spans="1:22" ht="31.5" x14ac:dyDescent="0.25">
      <c r="A12" s="355" t="s">
        <v>5</v>
      </c>
      <c r="B12" s="356" t="s">
        <v>3</v>
      </c>
      <c r="C12" s="356" t="s">
        <v>189</v>
      </c>
      <c r="D12" s="356" t="s">
        <v>186</v>
      </c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  <c r="P12" s="356"/>
      <c r="Q12" s="356"/>
      <c r="R12" s="356"/>
      <c r="S12" s="357">
        <v>17088.501800000002</v>
      </c>
      <c r="T12" s="357">
        <v>17285.11</v>
      </c>
      <c r="U12" s="357">
        <v>17516.12</v>
      </c>
    </row>
    <row r="13" spans="1:22" ht="94.5" x14ac:dyDescent="0.25">
      <c r="A13" s="355" t="s">
        <v>7</v>
      </c>
      <c r="B13" s="356" t="s">
        <v>3</v>
      </c>
      <c r="C13" s="356" t="s">
        <v>189</v>
      </c>
      <c r="D13" s="356" t="s">
        <v>193</v>
      </c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7">
        <v>200</v>
      </c>
      <c r="T13" s="357">
        <v>200</v>
      </c>
      <c r="U13" s="357">
        <v>300</v>
      </c>
    </row>
    <row r="14" spans="1:22" ht="31.5" x14ac:dyDescent="0.25">
      <c r="A14" s="358" t="s">
        <v>293</v>
      </c>
      <c r="B14" s="359" t="s">
        <v>3</v>
      </c>
      <c r="C14" s="359" t="s">
        <v>189</v>
      </c>
      <c r="D14" s="359" t="s">
        <v>193</v>
      </c>
      <c r="E14" s="359" t="s">
        <v>292</v>
      </c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60">
        <v>200</v>
      </c>
      <c r="T14" s="360">
        <v>200</v>
      </c>
      <c r="U14" s="360">
        <v>300</v>
      </c>
    </row>
    <row r="15" spans="1:22" ht="31.5" x14ac:dyDescent="0.25">
      <c r="A15" s="358" t="s">
        <v>295</v>
      </c>
      <c r="B15" s="359" t="s">
        <v>3</v>
      </c>
      <c r="C15" s="359" t="s">
        <v>189</v>
      </c>
      <c r="D15" s="359" t="s">
        <v>193</v>
      </c>
      <c r="E15" s="359" t="s">
        <v>294</v>
      </c>
      <c r="F15" s="359"/>
      <c r="G15" s="359"/>
      <c r="H15" s="359"/>
      <c r="I15" s="359"/>
      <c r="J15" s="359"/>
      <c r="K15" s="359"/>
      <c r="L15" s="359"/>
      <c r="M15" s="359"/>
      <c r="N15" s="359"/>
      <c r="O15" s="359"/>
      <c r="P15" s="359"/>
      <c r="Q15" s="359"/>
      <c r="R15" s="359"/>
      <c r="S15" s="360">
        <v>200</v>
      </c>
      <c r="T15" s="360">
        <v>200</v>
      </c>
      <c r="U15" s="360">
        <v>300</v>
      </c>
    </row>
    <row r="16" spans="1:22" ht="31.5" x14ac:dyDescent="0.25">
      <c r="A16" s="358" t="s">
        <v>297</v>
      </c>
      <c r="B16" s="359" t="s">
        <v>3</v>
      </c>
      <c r="C16" s="359" t="s">
        <v>189</v>
      </c>
      <c r="D16" s="359" t="s">
        <v>193</v>
      </c>
      <c r="E16" s="359" t="s">
        <v>296</v>
      </c>
      <c r="F16" s="359"/>
      <c r="G16" s="359"/>
      <c r="H16" s="359"/>
      <c r="I16" s="359"/>
      <c r="J16" s="359"/>
      <c r="K16" s="359"/>
      <c r="L16" s="359"/>
      <c r="M16" s="359"/>
      <c r="N16" s="359"/>
      <c r="O16" s="359"/>
      <c r="P16" s="359"/>
      <c r="Q16" s="359"/>
      <c r="R16" s="359"/>
      <c r="S16" s="360">
        <v>200</v>
      </c>
      <c r="T16" s="360">
        <v>200</v>
      </c>
      <c r="U16" s="360">
        <v>300</v>
      </c>
    </row>
    <row r="17" spans="1:21" ht="63" x14ac:dyDescent="0.25">
      <c r="A17" s="358" t="s">
        <v>299</v>
      </c>
      <c r="B17" s="359" t="s">
        <v>3</v>
      </c>
      <c r="C17" s="359" t="s">
        <v>189</v>
      </c>
      <c r="D17" s="359" t="s">
        <v>193</v>
      </c>
      <c r="E17" s="359" t="s">
        <v>298</v>
      </c>
      <c r="F17" s="359"/>
      <c r="G17" s="359"/>
      <c r="H17" s="359"/>
      <c r="I17" s="359"/>
      <c r="J17" s="359"/>
      <c r="K17" s="359"/>
      <c r="L17" s="359"/>
      <c r="M17" s="359"/>
      <c r="N17" s="359"/>
      <c r="O17" s="359"/>
      <c r="P17" s="359"/>
      <c r="Q17" s="359"/>
      <c r="R17" s="359"/>
      <c r="S17" s="360">
        <v>200</v>
      </c>
      <c r="T17" s="360">
        <v>200</v>
      </c>
      <c r="U17" s="360">
        <v>300</v>
      </c>
    </row>
    <row r="18" spans="1:21" ht="47.25" x14ac:dyDescent="0.25">
      <c r="A18" s="358" t="s">
        <v>300</v>
      </c>
      <c r="B18" s="359" t="s">
        <v>3</v>
      </c>
      <c r="C18" s="359" t="s">
        <v>189</v>
      </c>
      <c r="D18" s="359" t="s">
        <v>193</v>
      </c>
      <c r="E18" s="359" t="s">
        <v>243</v>
      </c>
      <c r="F18" s="359"/>
      <c r="G18" s="359"/>
      <c r="H18" s="359"/>
      <c r="I18" s="359"/>
      <c r="J18" s="359"/>
      <c r="K18" s="359"/>
      <c r="L18" s="359"/>
      <c r="M18" s="359"/>
      <c r="N18" s="359"/>
      <c r="O18" s="359"/>
      <c r="P18" s="359"/>
      <c r="Q18" s="359"/>
      <c r="R18" s="359"/>
      <c r="S18" s="360">
        <v>200</v>
      </c>
      <c r="T18" s="360">
        <v>200</v>
      </c>
      <c r="U18" s="360">
        <v>300</v>
      </c>
    </row>
    <row r="19" spans="1:21" ht="110.25" x14ac:dyDescent="0.25">
      <c r="A19" s="361" t="s">
        <v>419</v>
      </c>
      <c r="B19" s="362" t="s">
        <v>3</v>
      </c>
      <c r="C19" s="362" t="s">
        <v>189</v>
      </c>
      <c r="D19" s="362" t="s">
        <v>193</v>
      </c>
      <c r="E19" s="362" t="s">
        <v>243</v>
      </c>
      <c r="F19" s="362"/>
      <c r="G19" s="362"/>
      <c r="H19" s="362"/>
      <c r="I19" s="362"/>
      <c r="J19" s="362"/>
      <c r="K19" s="362"/>
      <c r="L19" s="362"/>
      <c r="M19" s="362"/>
      <c r="N19" s="362"/>
      <c r="O19" s="362"/>
      <c r="P19" s="362"/>
      <c r="Q19" s="362"/>
      <c r="R19" s="362" t="s">
        <v>420</v>
      </c>
      <c r="S19" s="363">
        <v>200</v>
      </c>
      <c r="T19" s="363">
        <v>200</v>
      </c>
      <c r="U19" s="363">
        <v>300</v>
      </c>
    </row>
    <row r="20" spans="1:21" ht="110.25" x14ac:dyDescent="0.25">
      <c r="A20" s="355" t="s">
        <v>9</v>
      </c>
      <c r="B20" s="356" t="s">
        <v>3</v>
      </c>
      <c r="C20" s="356" t="s">
        <v>189</v>
      </c>
      <c r="D20" s="356" t="s">
        <v>187</v>
      </c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7">
        <v>15908.801800000001</v>
      </c>
      <c r="T20" s="357">
        <v>15685.11</v>
      </c>
      <c r="U20" s="357">
        <v>15816.12</v>
      </c>
    </row>
    <row r="21" spans="1:21" ht="31.5" x14ac:dyDescent="0.25">
      <c r="A21" s="358" t="s">
        <v>293</v>
      </c>
      <c r="B21" s="359" t="s">
        <v>3</v>
      </c>
      <c r="C21" s="359" t="s">
        <v>189</v>
      </c>
      <c r="D21" s="359" t="s">
        <v>187</v>
      </c>
      <c r="E21" s="359" t="s">
        <v>292</v>
      </c>
      <c r="F21" s="359"/>
      <c r="G21" s="359"/>
      <c r="H21" s="359"/>
      <c r="I21" s="359"/>
      <c r="J21" s="359"/>
      <c r="K21" s="359"/>
      <c r="L21" s="359"/>
      <c r="M21" s="359"/>
      <c r="N21" s="359"/>
      <c r="O21" s="359"/>
      <c r="P21" s="359"/>
      <c r="Q21" s="359"/>
      <c r="R21" s="359"/>
      <c r="S21" s="360">
        <v>15908.801800000001</v>
      </c>
      <c r="T21" s="360">
        <v>15685.11</v>
      </c>
      <c r="U21" s="360">
        <v>15816.12</v>
      </c>
    </row>
    <row r="22" spans="1:21" ht="31.5" x14ac:dyDescent="0.25">
      <c r="A22" s="358" t="s">
        <v>295</v>
      </c>
      <c r="B22" s="359" t="s">
        <v>3</v>
      </c>
      <c r="C22" s="359" t="s">
        <v>189</v>
      </c>
      <c r="D22" s="359" t="s">
        <v>187</v>
      </c>
      <c r="E22" s="359" t="s">
        <v>294</v>
      </c>
      <c r="F22" s="359"/>
      <c r="G22" s="359"/>
      <c r="H22" s="359"/>
      <c r="I22" s="359"/>
      <c r="J22" s="359"/>
      <c r="K22" s="359"/>
      <c r="L22" s="359"/>
      <c r="M22" s="359"/>
      <c r="N22" s="359"/>
      <c r="O22" s="359"/>
      <c r="P22" s="359"/>
      <c r="Q22" s="359"/>
      <c r="R22" s="359"/>
      <c r="S22" s="360">
        <v>15808.801800000001</v>
      </c>
      <c r="T22" s="360">
        <v>15585.11</v>
      </c>
      <c r="U22" s="360">
        <v>15716.12</v>
      </c>
    </row>
    <row r="23" spans="1:21" ht="47.25" x14ac:dyDescent="0.25">
      <c r="A23" s="358" t="s">
        <v>302</v>
      </c>
      <c r="B23" s="359" t="s">
        <v>3</v>
      </c>
      <c r="C23" s="359" t="s">
        <v>189</v>
      </c>
      <c r="D23" s="359" t="s">
        <v>187</v>
      </c>
      <c r="E23" s="359" t="s">
        <v>301</v>
      </c>
      <c r="F23" s="359"/>
      <c r="G23" s="359"/>
      <c r="H23" s="359"/>
      <c r="I23" s="359"/>
      <c r="J23" s="359"/>
      <c r="K23" s="359"/>
      <c r="L23" s="359"/>
      <c r="M23" s="359"/>
      <c r="N23" s="359"/>
      <c r="O23" s="359"/>
      <c r="P23" s="359"/>
      <c r="Q23" s="359"/>
      <c r="R23" s="359"/>
      <c r="S23" s="360">
        <v>3172.8017999999997</v>
      </c>
      <c r="T23" s="360">
        <v>2804.11</v>
      </c>
      <c r="U23" s="360">
        <v>2804.12</v>
      </c>
    </row>
    <row r="24" spans="1:21" ht="31.5" x14ac:dyDescent="0.25">
      <c r="A24" s="358" t="s">
        <v>304</v>
      </c>
      <c r="B24" s="359" t="s">
        <v>3</v>
      </c>
      <c r="C24" s="359" t="s">
        <v>189</v>
      </c>
      <c r="D24" s="359" t="s">
        <v>187</v>
      </c>
      <c r="E24" s="359" t="s">
        <v>303</v>
      </c>
      <c r="F24" s="359"/>
      <c r="G24" s="359"/>
      <c r="H24" s="359"/>
      <c r="I24" s="359"/>
      <c r="J24" s="359"/>
      <c r="K24" s="359"/>
      <c r="L24" s="359"/>
      <c r="M24" s="359"/>
      <c r="N24" s="359"/>
      <c r="O24" s="359"/>
      <c r="P24" s="359"/>
      <c r="Q24" s="359"/>
      <c r="R24" s="359"/>
      <c r="S24" s="360">
        <v>3172.8017999999997</v>
      </c>
      <c r="T24" s="360">
        <v>2804.11</v>
      </c>
      <c r="U24" s="360">
        <v>2804.12</v>
      </c>
    </row>
    <row r="25" spans="1:21" ht="31.5" x14ac:dyDescent="0.25">
      <c r="A25" s="358" t="s">
        <v>295</v>
      </c>
      <c r="B25" s="359" t="s">
        <v>3</v>
      </c>
      <c r="C25" s="359" t="s">
        <v>189</v>
      </c>
      <c r="D25" s="359" t="s">
        <v>187</v>
      </c>
      <c r="E25" s="359" t="s">
        <v>244</v>
      </c>
      <c r="F25" s="359"/>
      <c r="G25" s="359"/>
      <c r="H25" s="359"/>
      <c r="I25" s="359"/>
      <c r="J25" s="359"/>
      <c r="K25" s="359"/>
      <c r="L25" s="359"/>
      <c r="M25" s="359"/>
      <c r="N25" s="359"/>
      <c r="O25" s="359"/>
      <c r="P25" s="359"/>
      <c r="Q25" s="359"/>
      <c r="R25" s="359"/>
      <c r="S25" s="360">
        <v>3099.2817999999997</v>
      </c>
      <c r="T25" s="360">
        <v>2750.59</v>
      </c>
      <c r="U25" s="360">
        <v>2750.6</v>
      </c>
    </row>
    <row r="26" spans="1:21" ht="47.25" x14ac:dyDescent="0.25">
      <c r="A26" s="361" t="s">
        <v>421</v>
      </c>
      <c r="B26" s="362" t="s">
        <v>3</v>
      </c>
      <c r="C26" s="362" t="s">
        <v>189</v>
      </c>
      <c r="D26" s="362" t="s">
        <v>187</v>
      </c>
      <c r="E26" s="362" t="s">
        <v>244</v>
      </c>
      <c r="F26" s="362"/>
      <c r="G26" s="362"/>
      <c r="H26" s="362"/>
      <c r="I26" s="362"/>
      <c r="J26" s="362"/>
      <c r="K26" s="362"/>
      <c r="L26" s="362"/>
      <c r="M26" s="362"/>
      <c r="N26" s="362"/>
      <c r="O26" s="362"/>
      <c r="P26" s="362"/>
      <c r="Q26" s="362"/>
      <c r="R26" s="362" t="s">
        <v>422</v>
      </c>
      <c r="S26" s="363">
        <v>3033.8</v>
      </c>
      <c r="T26" s="363">
        <v>2700.59</v>
      </c>
      <c r="U26" s="363">
        <v>2700.6</v>
      </c>
    </row>
    <row r="27" spans="1:21" ht="31.5" x14ac:dyDescent="0.25">
      <c r="A27" s="361" t="s">
        <v>423</v>
      </c>
      <c r="B27" s="362" t="s">
        <v>3</v>
      </c>
      <c r="C27" s="362" t="s">
        <v>189</v>
      </c>
      <c r="D27" s="362" t="s">
        <v>187</v>
      </c>
      <c r="E27" s="362" t="s">
        <v>244</v>
      </c>
      <c r="F27" s="362"/>
      <c r="G27" s="362"/>
      <c r="H27" s="362"/>
      <c r="I27" s="362"/>
      <c r="J27" s="362"/>
      <c r="K27" s="362"/>
      <c r="L27" s="362"/>
      <c r="M27" s="362"/>
      <c r="N27" s="362"/>
      <c r="O27" s="362"/>
      <c r="P27" s="362"/>
      <c r="Q27" s="362"/>
      <c r="R27" s="362" t="s">
        <v>424</v>
      </c>
      <c r="S27" s="363">
        <v>50</v>
      </c>
      <c r="T27" s="363">
        <v>50</v>
      </c>
      <c r="U27" s="363">
        <v>50</v>
      </c>
    </row>
    <row r="28" spans="1:21" ht="31.5" x14ac:dyDescent="0.25">
      <c r="A28" s="361" t="s">
        <v>427</v>
      </c>
      <c r="B28" s="362" t="s">
        <v>3</v>
      </c>
      <c r="C28" s="362" t="s">
        <v>189</v>
      </c>
      <c r="D28" s="362" t="s">
        <v>187</v>
      </c>
      <c r="E28" s="362" t="s">
        <v>244</v>
      </c>
      <c r="F28" s="362"/>
      <c r="G28" s="362"/>
      <c r="H28" s="362"/>
      <c r="I28" s="362"/>
      <c r="J28" s="362"/>
      <c r="K28" s="362"/>
      <c r="L28" s="362"/>
      <c r="M28" s="362"/>
      <c r="N28" s="362"/>
      <c r="O28" s="362"/>
      <c r="P28" s="362"/>
      <c r="Q28" s="362"/>
      <c r="R28" s="362" t="s">
        <v>428</v>
      </c>
      <c r="S28" s="363">
        <v>15.4818</v>
      </c>
      <c r="T28" s="363">
        <v>0</v>
      </c>
      <c r="U28" s="363">
        <v>0</v>
      </c>
    </row>
    <row r="29" spans="1:21" ht="31.5" x14ac:dyDescent="0.25">
      <c r="A29" s="358" t="s">
        <v>305</v>
      </c>
      <c r="B29" s="359" t="s">
        <v>3</v>
      </c>
      <c r="C29" s="359" t="s">
        <v>189</v>
      </c>
      <c r="D29" s="359" t="s">
        <v>187</v>
      </c>
      <c r="E29" s="359" t="s">
        <v>245</v>
      </c>
      <c r="F29" s="359"/>
      <c r="G29" s="359"/>
      <c r="H29" s="359"/>
      <c r="I29" s="359"/>
      <c r="J29" s="359"/>
      <c r="K29" s="359"/>
      <c r="L29" s="359"/>
      <c r="M29" s="359"/>
      <c r="N29" s="359"/>
      <c r="O29" s="359"/>
      <c r="P29" s="359"/>
      <c r="Q29" s="359"/>
      <c r="R29" s="359"/>
      <c r="S29" s="360">
        <v>70</v>
      </c>
      <c r="T29" s="360">
        <v>50</v>
      </c>
      <c r="U29" s="360">
        <v>50</v>
      </c>
    </row>
    <row r="30" spans="1:21" ht="47.25" x14ac:dyDescent="0.25">
      <c r="A30" s="361" t="s">
        <v>421</v>
      </c>
      <c r="B30" s="362" t="s">
        <v>3</v>
      </c>
      <c r="C30" s="362" t="s">
        <v>189</v>
      </c>
      <c r="D30" s="362" t="s">
        <v>187</v>
      </c>
      <c r="E30" s="362" t="s">
        <v>245</v>
      </c>
      <c r="F30" s="362"/>
      <c r="G30" s="362"/>
      <c r="H30" s="362"/>
      <c r="I30" s="362"/>
      <c r="J30" s="362"/>
      <c r="K30" s="362"/>
      <c r="L30" s="362"/>
      <c r="M30" s="362"/>
      <c r="N30" s="362"/>
      <c r="O30" s="362"/>
      <c r="P30" s="362"/>
      <c r="Q30" s="362"/>
      <c r="R30" s="362" t="s">
        <v>422</v>
      </c>
      <c r="S30" s="363">
        <v>70</v>
      </c>
      <c r="T30" s="363">
        <v>50</v>
      </c>
      <c r="U30" s="363">
        <v>50</v>
      </c>
    </row>
    <row r="31" spans="1:21" ht="31.5" x14ac:dyDescent="0.25">
      <c r="A31" s="358" t="s">
        <v>306</v>
      </c>
      <c r="B31" s="359" t="s">
        <v>3</v>
      </c>
      <c r="C31" s="359" t="s">
        <v>189</v>
      </c>
      <c r="D31" s="359" t="s">
        <v>187</v>
      </c>
      <c r="E31" s="359" t="s">
        <v>246</v>
      </c>
      <c r="F31" s="359"/>
      <c r="G31" s="359"/>
      <c r="H31" s="359"/>
      <c r="I31" s="359"/>
      <c r="J31" s="359"/>
      <c r="K31" s="359"/>
      <c r="L31" s="359"/>
      <c r="M31" s="359"/>
      <c r="N31" s="359"/>
      <c r="O31" s="359"/>
      <c r="P31" s="359"/>
      <c r="Q31" s="359"/>
      <c r="R31" s="359"/>
      <c r="S31" s="360">
        <v>3.52</v>
      </c>
      <c r="T31" s="360">
        <v>3.52</v>
      </c>
      <c r="U31" s="360">
        <v>3.52</v>
      </c>
    </row>
    <row r="32" spans="1:21" ht="47.25" x14ac:dyDescent="0.25">
      <c r="A32" s="361" t="s">
        <v>421</v>
      </c>
      <c r="B32" s="362" t="s">
        <v>3</v>
      </c>
      <c r="C32" s="362" t="s">
        <v>189</v>
      </c>
      <c r="D32" s="362" t="s">
        <v>187</v>
      </c>
      <c r="E32" s="362" t="s">
        <v>246</v>
      </c>
      <c r="F32" s="362"/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362"/>
      <c r="R32" s="362" t="s">
        <v>422</v>
      </c>
      <c r="S32" s="363">
        <v>3.52</v>
      </c>
      <c r="T32" s="363">
        <v>3.52</v>
      </c>
      <c r="U32" s="363">
        <v>3.52</v>
      </c>
    </row>
    <row r="33" spans="1:21" ht="31.5" x14ac:dyDescent="0.25">
      <c r="A33" s="358" t="s">
        <v>297</v>
      </c>
      <c r="B33" s="359" t="s">
        <v>3</v>
      </c>
      <c r="C33" s="359" t="s">
        <v>189</v>
      </c>
      <c r="D33" s="359" t="s">
        <v>187</v>
      </c>
      <c r="E33" s="359" t="s">
        <v>296</v>
      </c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60">
        <v>12636</v>
      </c>
      <c r="T33" s="360">
        <v>12781</v>
      </c>
      <c r="U33" s="360">
        <v>12912</v>
      </c>
    </row>
    <row r="34" spans="1:21" ht="31.5" x14ac:dyDescent="0.25">
      <c r="A34" s="358" t="s">
        <v>308</v>
      </c>
      <c r="B34" s="359" t="s">
        <v>3</v>
      </c>
      <c r="C34" s="359" t="s">
        <v>189</v>
      </c>
      <c r="D34" s="359" t="s">
        <v>187</v>
      </c>
      <c r="E34" s="359" t="s">
        <v>307</v>
      </c>
      <c r="F34" s="359"/>
      <c r="G34" s="359"/>
      <c r="H34" s="359"/>
      <c r="I34" s="359"/>
      <c r="J34" s="359"/>
      <c r="K34" s="359"/>
      <c r="L34" s="359"/>
      <c r="M34" s="359"/>
      <c r="N34" s="359"/>
      <c r="O34" s="359"/>
      <c r="P34" s="359"/>
      <c r="Q34" s="359"/>
      <c r="R34" s="359"/>
      <c r="S34" s="360">
        <v>11203</v>
      </c>
      <c r="T34" s="360">
        <v>11333</v>
      </c>
      <c r="U34" s="360">
        <v>11464</v>
      </c>
    </row>
    <row r="35" spans="1:21" ht="31.5" x14ac:dyDescent="0.25">
      <c r="A35" s="358" t="s">
        <v>308</v>
      </c>
      <c r="B35" s="359" t="s">
        <v>3</v>
      </c>
      <c r="C35" s="359" t="s">
        <v>189</v>
      </c>
      <c r="D35" s="359" t="s">
        <v>187</v>
      </c>
      <c r="E35" s="359" t="s">
        <v>247</v>
      </c>
      <c r="F35" s="359"/>
      <c r="G35" s="359"/>
      <c r="H35" s="359"/>
      <c r="I35" s="359"/>
      <c r="J35" s="359"/>
      <c r="K35" s="359"/>
      <c r="L35" s="359"/>
      <c r="M35" s="359"/>
      <c r="N35" s="359"/>
      <c r="O35" s="359"/>
      <c r="P35" s="359"/>
      <c r="Q35" s="359"/>
      <c r="R35" s="359"/>
      <c r="S35" s="360">
        <v>9380</v>
      </c>
      <c r="T35" s="360">
        <v>9380</v>
      </c>
      <c r="U35" s="360">
        <v>9380</v>
      </c>
    </row>
    <row r="36" spans="1:21" ht="110.25" x14ac:dyDescent="0.25">
      <c r="A36" s="361" t="s">
        <v>419</v>
      </c>
      <c r="B36" s="362" t="s">
        <v>3</v>
      </c>
      <c r="C36" s="362" t="s">
        <v>189</v>
      </c>
      <c r="D36" s="362" t="s">
        <v>187</v>
      </c>
      <c r="E36" s="362" t="s">
        <v>247</v>
      </c>
      <c r="F36" s="362"/>
      <c r="G36" s="362"/>
      <c r="H36" s="362"/>
      <c r="I36" s="362"/>
      <c r="J36" s="362"/>
      <c r="K36" s="362"/>
      <c r="L36" s="362"/>
      <c r="M36" s="362"/>
      <c r="N36" s="362"/>
      <c r="O36" s="362"/>
      <c r="P36" s="362"/>
      <c r="Q36" s="362"/>
      <c r="R36" s="362" t="s">
        <v>420</v>
      </c>
      <c r="S36" s="363">
        <v>9380</v>
      </c>
      <c r="T36" s="363">
        <v>9380</v>
      </c>
      <c r="U36" s="363">
        <v>9380</v>
      </c>
    </row>
    <row r="37" spans="1:21" ht="31.5" x14ac:dyDescent="0.25">
      <c r="A37" s="358" t="s">
        <v>309</v>
      </c>
      <c r="B37" s="359" t="s">
        <v>3</v>
      </c>
      <c r="C37" s="359" t="s">
        <v>189</v>
      </c>
      <c r="D37" s="359" t="s">
        <v>187</v>
      </c>
      <c r="E37" s="359" t="s">
        <v>248</v>
      </c>
      <c r="F37" s="359"/>
      <c r="G37" s="359"/>
      <c r="H37" s="359"/>
      <c r="I37" s="359"/>
      <c r="J37" s="359"/>
      <c r="K37" s="359"/>
      <c r="L37" s="359"/>
      <c r="M37" s="359"/>
      <c r="N37" s="359"/>
      <c r="O37" s="359"/>
      <c r="P37" s="359"/>
      <c r="Q37" s="359"/>
      <c r="R37" s="359"/>
      <c r="S37" s="360">
        <v>1823</v>
      </c>
      <c r="T37" s="360">
        <v>1953</v>
      </c>
      <c r="U37" s="360">
        <v>2084</v>
      </c>
    </row>
    <row r="38" spans="1:21" ht="110.25" x14ac:dyDescent="0.25">
      <c r="A38" s="361" t="s">
        <v>419</v>
      </c>
      <c r="B38" s="362" t="s">
        <v>3</v>
      </c>
      <c r="C38" s="362" t="s">
        <v>189</v>
      </c>
      <c r="D38" s="362" t="s">
        <v>187</v>
      </c>
      <c r="E38" s="362" t="s">
        <v>248</v>
      </c>
      <c r="F38" s="362"/>
      <c r="G38" s="362"/>
      <c r="H38" s="362"/>
      <c r="I38" s="362"/>
      <c r="J38" s="362"/>
      <c r="K38" s="362"/>
      <c r="L38" s="362"/>
      <c r="M38" s="362"/>
      <c r="N38" s="362"/>
      <c r="O38" s="362"/>
      <c r="P38" s="362"/>
      <c r="Q38" s="362"/>
      <c r="R38" s="362" t="s">
        <v>420</v>
      </c>
      <c r="S38" s="363">
        <v>1823</v>
      </c>
      <c r="T38" s="363">
        <v>1953</v>
      </c>
      <c r="U38" s="363">
        <v>2084</v>
      </c>
    </row>
    <row r="39" spans="1:21" ht="63" x14ac:dyDescent="0.25">
      <c r="A39" s="358" t="s">
        <v>299</v>
      </c>
      <c r="B39" s="359" t="s">
        <v>3</v>
      </c>
      <c r="C39" s="359" t="s">
        <v>189</v>
      </c>
      <c r="D39" s="359" t="s">
        <v>187</v>
      </c>
      <c r="E39" s="359" t="s">
        <v>298</v>
      </c>
      <c r="F39" s="359"/>
      <c r="G39" s="359"/>
      <c r="H39" s="359"/>
      <c r="I39" s="359"/>
      <c r="J39" s="359"/>
      <c r="K39" s="359"/>
      <c r="L39" s="359"/>
      <c r="M39" s="359"/>
      <c r="N39" s="359"/>
      <c r="O39" s="359"/>
      <c r="P39" s="359"/>
      <c r="Q39" s="359"/>
      <c r="R39" s="359"/>
      <c r="S39" s="360">
        <v>1433</v>
      </c>
      <c r="T39" s="360">
        <v>1448</v>
      </c>
      <c r="U39" s="360">
        <v>1448</v>
      </c>
    </row>
    <row r="40" spans="1:21" ht="63" x14ac:dyDescent="0.25">
      <c r="A40" s="358" t="s">
        <v>299</v>
      </c>
      <c r="B40" s="359" t="s">
        <v>3</v>
      </c>
      <c r="C40" s="359" t="s">
        <v>189</v>
      </c>
      <c r="D40" s="359" t="s">
        <v>187</v>
      </c>
      <c r="E40" s="359" t="s">
        <v>249</v>
      </c>
      <c r="F40" s="359"/>
      <c r="G40" s="359"/>
      <c r="H40" s="359"/>
      <c r="I40" s="359"/>
      <c r="J40" s="359"/>
      <c r="K40" s="359"/>
      <c r="L40" s="359"/>
      <c r="M40" s="359"/>
      <c r="N40" s="359"/>
      <c r="O40" s="359"/>
      <c r="P40" s="359"/>
      <c r="Q40" s="359"/>
      <c r="R40" s="359"/>
      <c r="S40" s="360">
        <v>1433</v>
      </c>
      <c r="T40" s="360">
        <v>1448</v>
      </c>
      <c r="U40" s="360">
        <v>1448</v>
      </c>
    </row>
    <row r="41" spans="1:21" ht="110.25" x14ac:dyDescent="0.25">
      <c r="A41" s="361" t="s">
        <v>419</v>
      </c>
      <c r="B41" s="362" t="s">
        <v>3</v>
      </c>
      <c r="C41" s="362" t="s">
        <v>189</v>
      </c>
      <c r="D41" s="362" t="s">
        <v>187</v>
      </c>
      <c r="E41" s="362" t="s">
        <v>249</v>
      </c>
      <c r="F41" s="362"/>
      <c r="G41" s="362"/>
      <c r="H41" s="362"/>
      <c r="I41" s="362"/>
      <c r="J41" s="362"/>
      <c r="K41" s="362"/>
      <c r="L41" s="362"/>
      <c r="M41" s="362"/>
      <c r="N41" s="362"/>
      <c r="O41" s="362"/>
      <c r="P41" s="362"/>
      <c r="Q41" s="362"/>
      <c r="R41" s="362" t="s">
        <v>420</v>
      </c>
      <c r="S41" s="363">
        <v>1433</v>
      </c>
      <c r="T41" s="363">
        <v>1448</v>
      </c>
      <c r="U41" s="363">
        <v>1448</v>
      </c>
    </row>
    <row r="42" spans="1:21" ht="15.75" x14ac:dyDescent="0.25">
      <c r="A42" s="358" t="s">
        <v>311</v>
      </c>
      <c r="B42" s="359" t="s">
        <v>3</v>
      </c>
      <c r="C42" s="359" t="s">
        <v>189</v>
      </c>
      <c r="D42" s="359" t="s">
        <v>187</v>
      </c>
      <c r="E42" s="359" t="s">
        <v>310</v>
      </c>
      <c r="F42" s="359"/>
      <c r="G42" s="359"/>
      <c r="H42" s="359"/>
      <c r="I42" s="359"/>
      <c r="J42" s="359"/>
      <c r="K42" s="359"/>
      <c r="L42" s="359"/>
      <c r="M42" s="359"/>
      <c r="N42" s="359"/>
      <c r="O42" s="359"/>
      <c r="P42" s="359"/>
      <c r="Q42" s="359"/>
      <c r="R42" s="359"/>
      <c r="S42" s="360">
        <v>100</v>
      </c>
      <c r="T42" s="360">
        <v>100</v>
      </c>
      <c r="U42" s="360">
        <v>100</v>
      </c>
    </row>
    <row r="43" spans="1:21" ht="15.75" x14ac:dyDescent="0.25">
      <c r="A43" s="358" t="s">
        <v>10</v>
      </c>
      <c r="B43" s="359" t="s">
        <v>3</v>
      </c>
      <c r="C43" s="359" t="s">
        <v>189</v>
      </c>
      <c r="D43" s="359" t="s">
        <v>187</v>
      </c>
      <c r="E43" s="359" t="s">
        <v>312</v>
      </c>
      <c r="F43" s="359"/>
      <c r="G43" s="359"/>
      <c r="H43" s="359"/>
      <c r="I43" s="359"/>
      <c r="J43" s="359"/>
      <c r="K43" s="359"/>
      <c r="L43" s="359"/>
      <c r="M43" s="359"/>
      <c r="N43" s="359"/>
      <c r="O43" s="359"/>
      <c r="P43" s="359"/>
      <c r="Q43" s="359"/>
      <c r="R43" s="359"/>
      <c r="S43" s="360">
        <v>100</v>
      </c>
      <c r="T43" s="360">
        <v>100</v>
      </c>
      <c r="U43" s="360">
        <v>100</v>
      </c>
    </row>
    <row r="44" spans="1:21" ht="31.5" x14ac:dyDescent="0.25">
      <c r="A44" s="358" t="s">
        <v>314</v>
      </c>
      <c r="B44" s="359" t="s">
        <v>3</v>
      </c>
      <c r="C44" s="359" t="s">
        <v>189</v>
      </c>
      <c r="D44" s="359" t="s">
        <v>187</v>
      </c>
      <c r="E44" s="359" t="s">
        <v>313</v>
      </c>
      <c r="F44" s="359"/>
      <c r="G44" s="359"/>
      <c r="H44" s="359"/>
      <c r="I44" s="359"/>
      <c r="J44" s="359"/>
      <c r="K44" s="359"/>
      <c r="L44" s="359"/>
      <c r="M44" s="359"/>
      <c r="N44" s="359"/>
      <c r="O44" s="359"/>
      <c r="P44" s="359"/>
      <c r="Q44" s="359"/>
      <c r="R44" s="359"/>
      <c r="S44" s="360">
        <v>100</v>
      </c>
      <c r="T44" s="360">
        <v>100</v>
      </c>
      <c r="U44" s="360">
        <v>100</v>
      </c>
    </row>
    <row r="45" spans="1:21" ht="31.5" x14ac:dyDescent="0.25">
      <c r="A45" s="358" t="s">
        <v>315</v>
      </c>
      <c r="B45" s="359" t="s">
        <v>3</v>
      </c>
      <c r="C45" s="359" t="s">
        <v>189</v>
      </c>
      <c r="D45" s="359" t="s">
        <v>187</v>
      </c>
      <c r="E45" s="359" t="s">
        <v>250</v>
      </c>
      <c r="F45" s="359"/>
      <c r="G45" s="359"/>
      <c r="H45" s="359"/>
      <c r="I45" s="359"/>
      <c r="J45" s="359"/>
      <c r="K45" s="359"/>
      <c r="L45" s="359"/>
      <c r="M45" s="359"/>
      <c r="N45" s="359"/>
      <c r="O45" s="359"/>
      <c r="P45" s="359"/>
      <c r="Q45" s="359"/>
      <c r="R45" s="359"/>
      <c r="S45" s="360">
        <v>100</v>
      </c>
      <c r="T45" s="360">
        <v>100</v>
      </c>
      <c r="U45" s="360">
        <v>100</v>
      </c>
    </row>
    <row r="46" spans="1:21" ht="47.25" x14ac:dyDescent="0.25">
      <c r="A46" s="361" t="s">
        <v>421</v>
      </c>
      <c r="B46" s="362" t="s">
        <v>3</v>
      </c>
      <c r="C46" s="362" t="s">
        <v>189</v>
      </c>
      <c r="D46" s="362" t="s">
        <v>187</v>
      </c>
      <c r="E46" s="362" t="s">
        <v>250</v>
      </c>
      <c r="F46" s="362"/>
      <c r="G46" s="362"/>
      <c r="H46" s="362"/>
      <c r="I46" s="362"/>
      <c r="J46" s="362"/>
      <c r="K46" s="362"/>
      <c r="L46" s="362"/>
      <c r="M46" s="362"/>
      <c r="N46" s="362"/>
      <c r="O46" s="362"/>
      <c r="P46" s="362"/>
      <c r="Q46" s="362"/>
      <c r="R46" s="362" t="s">
        <v>422</v>
      </c>
      <c r="S46" s="363">
        <v>100</v>
      </c>
      <c r="T46" s="363">
        <v>100</v>
      </c>
      <c r="U46" s="363">
        <v>100</v>
      </c>
    </row>
    <row r="47" spans="1:21" ht="78.75" x14ac:dyDescent="0.25">
      <c r="A47" s="355" t="s">
        <v>201</v>
      </c>
      <c r="B47" s="356" t="s">
        <v>3</v>
      </c>
      <c r="C47" s="356" t="s">
        <v>189</v>
      </c>
      <c r="D47" s="356" t="s">
        <v>200</v>
      </c>
      <c r="E47" s="356"/>
      <c r="F47" s="356"/>
      <c r="G47" s="356"/>
      <c r="H47" s="356"/>
      <c r="I47" s="356"/>
      <c r="J47" s="356"/>
      <c r="K47" s="356"/>
      <c r="L47" s="356"/>
      <c r="M47" s="356"/>
      <c r="N47" s="356"/>
      <c r="O47" s="356"/>
      <c r="P47" s="356"/>
      <c r="Q47" s="356"/>
      <c r="R47" s="356"/>
      <c r="S47" s="357">
        <v>229.7</v>
      </c>
      <c r="T47" s="357">
        <v>0</v>
      </c>
      <c r="U47" s="357">
        <v>0</v>
      </c>
    </row>
    <row r="48" spans="1:21" ht="31.5" x14ac:dyDescent="0.25">
      <c r="A48" s="358" t="s">
        <v>293</v>
      </c>
      <c r="B48" s="359" t="s">
        <v>3</v>
      </c>
      <c r="C48" s="359" t="s">
        <v>189</v>
      </c>
      <c r="D48" s="359" t="s">
        <v>200</v>
      </c>
      <c r="E48" s="359" t="s">
        <v>292</v>
      </c>
      <c r="F48" s="359"/>
      <c r="G48" s="359"/>
      <c r="H48" s="359"/>
      <c r="I48" s="359"/>
      <c r="J48" s="359"/>
      <c r="K48" s="359"/>
      <c r="L48" s="359"/>
      <c r="M48" s="359"/>
      <c r="N48" s="359"/>
      <c r="O48" s="359"/>
      <c r="P48" s="359"/>
      <c r="Q48" s="359"/>
      <c r="R48" s="359"/>
      <c r="S48" s="360">
        <v>229.7</v>
      </c>
      <c r="T48" s="360">
        <v>0</v>
      </c>
      <c r="U48" s="360">
        <v>0</v>
      </c>
    </row>
    <row r="49" spans="1:21" ht="15.75" x14ac:dyDescent="0.25">
      <c r="A49" s="358" t="s">
        <v>311</v>
      </c>
      <c r="B49" s="359" t="s">
        <v>3</v>
      </c>
      <c r="C49" s="359" t="s">
        <v>189</v>
      </c>
      <c r="D49" s="359" t="s">
        <v>200</v>
      </c>
      <c r="E49" s="359" t="s">
        <v>310</v>
      </c>
      <c r="F49" s="359"/>
      <c r="G49" s="359"/>
      <c r="H49" s="359"/>
      <c r="I49" s="359"/>
      <c r="J49" s="359"/>
      <c r="K49" s="359"/>
      <c r="L49" s="359"/>
      <c r="M49" s="359"/>
      <c r="N49" s="359"/>
      <c r="O49" s="359"/>
      <c r="P49" s="359"/>
      <c r="Q49" s="359"/>
      <c r="R49" s="359"/>
      <c r="S49" s="360">
        <v>229.7</v>
      </c>
      <c r="T49" s="360">
        <v>0</v>
      </c>
      <c r="U49" s="360">
        <v>0</v>
      </c>
    </row>
    <row r="50" spans="1:21" ht="15.75" x14ac:dyDescent="0.25">
      <c r="A50" s="358" t="s">
        <v>10</v>
      </c>
      <c r="B50" s="359" t="s">
        <v>3</v>
      </c>
      <c r="C50" s="359" t="s">
        <v>189</v>
      </c>
      <c r="D50" s="359" t="s">
        <v>200</v>
      </c>
      <c r="E50" s="359" t="s">
        <v>312</v>
      </c>
      <c r="F50" s="359"/>
      <c r="G50" s="359"/>
      <c r="H50" s="359"/>
      <c r="I50" s="359"/>
      <c r="J50" s="359"/>
      <c r="K50" s="359"/>
      <c r="L50" s="359"/>
      <c r="M50" s="359"/>
      <c r="N50" s="359"/>
      <c r="O50" s="359"/>
      <c r="P50" s="359"/>
      <c r="Q50" s="359"/>
      <c r="R50" s="359"/>
      <c r="S50" s="360">
        <v>229.7</v>
      </c>
      <c r="T50" s="360">
        <v>0</v>
      </c>
      <c r="U50" s="360">
        <v>0</v>
      </c>
    </row>
    <row r="51" spans="1:21" ht="31.5" x14ac:dyDescent="0.25">
      <c r="A51" s="358" t="s">
        <v>314</v>
      </c>
      <c r="B51" s="359" t="s">
        <v>3</v>
      </c>
      <c r="C51" s="359" t="s">
        <v>189</v>
      </c>
      <c r="D51" s="359" t="s">
        <v>200</v>
      </c>
      <c r="E51" s="359" t="s">
        <v>313</v>
      </c>
      <c r="F51" s="359"/>
      <c r="G51" s="359"/>
      <c r="H51" s="359"/>
      <c r="I51" s="359"/>
      <c r="J51" s="359"/>
      <c r="K51" s="359"/>
      <c r="L51" s="359"/>
      <c r="M51" s="359"/>
      <c r="N51" s="359"/>
      <c r="O51" s="359"/>
      <c r="P51" s="359"/>
      <c r="Q51" s="359"/>
      <c r="R51" s="359"/>
      <c r="S51" s="360">
        <v>229.7</v>
      </c>
      <c r="T51" s="360">
        <v>0</v>
      </c>
      <c r="U51" s="360">
        <v>0</v>
      </c>
    </row>
    <row r="52" spans="1:21" ht="63" x14ac:dyDescent="0.25">
      <c r="A52" s="358" t="s">
        <v>316</v>
      </c>
      <c r="B52" s="359" t="s">
        <v>3</v>
      </c>
      <c r="C52" s="359" t="s">
        <v>189</v>
      </c>
      <c r="D52" s="359" t="s">
        <v>200</v>
      </c>
      <c r="E52" s="359" t="s">
        <v>251</v>
      </c>
      <c r="F52" s="359"/>
      <c r="G52" s="359"/>
      <c r="H52" s="359"/>
      <c r="I52" s="359"/>
      <c r="J52" s="359"/>
      <c r="K52" s="359"/>
      <c r="L52" s="359"/>
      <c r="M52" s="359"/>
      <c r="N52" s="359"/>
      <c r="O52" s="359"/>
      <c r="P52" s="359"/>
      <c r="Q52" s="359"/>
      <c r="R52" s="359"/>
      <c r="S52" s="360">
        <v>133.80000000000001</v>
      </c>
      <c r="T52" s="360">
        <v>0</v>
      </c>
      <c r="U52" s="360">
        <v>0</v>
      </c>
    </row>
    <row r="53" spans="1:21" ht="15.75" x14ac:dyDescent="0.25">
      <c r="A53" s="361" t="s">
        <v>425</v>
      </c>
      <c r="B53" s="362" t="s">
        <v>3</v>
      </c>
      <c r="C53" s="362" t="s">
        <v>189</v>
      </c>
      <c r="D53" s="362" t="s">
        <v>200</v>
      </c>
      <c r="E53" s="362" t="s">
        <v>251</v>
      </c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  <c r="R53" s="362" t="s">
        <v>426</v>
      </c>
      <c r="S53" s="363">
        <v>133.80000000000001</v>
      </c>
      <c r="T53" s="363">
        <v>0</v>
      </c>
      <c r="U53" s="363">
        <v>0</v>
      </c>
    </row>
    <row r="54" spans="1:21" ht="63" x14ac:dyDescent="0.25">
      <c r="A54" s="358" t="s">
        <v>317</v>
      </c>
      <c r="B54" s="359" t="s">
        <v>3</v>
      </c>
      <c r="C54" s="359" t="s">
        <v>189</v>
      </c>
      <c r="D54" s="359" t="s">
        <v>200</v>
      </c>
      <c r="E54" s="359" t="s">
        <v>252</v>
      </c>
      <c r="F54" s="359"/>
      <c r="G54" s="359"/>
      <c r="H54" s="359"/>
      <c r="I54" s="359"/>
      <c r="J54" s="359"/>
      <c r="K54" s="359"/>
      <c r="L54" s="359"/>
      <c r="M54" s="359"/>
      <c r="N54" s="359"/>
      <c r="O54" s="359"/>
      <c r="P54" s="359"/>
      <c r="Q54" s="359"/>
      <c r="R54" s="359"/>
      <c r="S54" s="360">
        <v>46.1</v>
      </c>
      <c r="T54" s="360">
        <v>0</v>
      </c>
      <c r="U54" s="360">
        <v>0</v>
      </c>
    </row>
    <row r="55" spans="1:21" ht="15.75" x14ac:dyDescent="0.25">
      <c r="A55" s="361" t="s">
        <v>425</v>
      </c>
      <c r="B55" s="362" t="s">
        <v>3</v>
      </c>
      <c r="C55" s="362" t="s">
        <v>189</v>
      </c>
      <c r="D55" s="362" t="s">
        <v>200</v>
      </c>
      <c r="E55" s="362" t="s">
        <v>252</v>
      </c>
      <c r="F55" s="362"/>
      <c r="G55" s="362"/>
      <c r="H55" s="362"/>
      <c r="I55" s="362"/>
      <c r="J55" s="362"/>
      <c r="K55" s="362"/>
      <c r="L55" s="362"/>
      <c r="M55" s="362"/>
      <c r="N55" s="362"/>
      <c r="O55" s="362"/>
      <c r="P55" s="362"/>
      <c r="Q55" s="362"/>
      <c r="R55" s="362" t="s">
        <v>426</v>
      </c>
      <c r="S55" s="363">
        <v>46.1</v>
      </c>
      <c r="T55" s="363">
        <v>0</v>
      </c>
      <c r="U55" s="363">
        <v>0</v>
      </c>
    </row>
    <row r="56" spans="1:21" ht="110.25" x14ac:dyDescent="0.25">
      <c r="A56" s="358" t="s">
        <v>318</v>
      </c>
      <c r="B56" s="359" t="s">
        <v>3</v>
      </c>
      <c r="C56" s="359" t="s">
        <v>189</v>
      </c>
      <c r="D56" s="359" t="s">
        <v>200</v>
      </c>
      <c r="E56" s="359" t="s">
        <v>253</v>
      </c>
      <c r="F56" s="359"/>
      <c r="G56" s="359"/>
      <c r="H56" s="359"/>
      <c r="I56" s="359"/>
      <c r="J56" s="359"/>
      <c r="K56" s="359"/>
      <c r="L56" s="359"/>
      <c r="M56" s="359"/>
      <c r="N56" s="359"/>
      <c r="O56" s="359"/>
      <c r="P56" s="359"/>
      <c r="Q56" s="359"/>
      <c r="R56" s="359"/>
      <c r="S56" s="360">
        <v>49.8</v>
      </c>
      <c r="T56" s="360">
        <v>0</v>
      </c>
      <c r="U56" s="360">
        <v>0</v>
      </c>
    </row>
    <row r="57" spans="1:21" ht="15.75" x14ac:dyDescent="0.25">
      <c r="A57" s="361" t="s">
        <v>425</v>
      </c>
      <c r="B57" s="362" t="s">
        <v>3</v>
      </c>
      <c r="C57" s="362" t="s">
        <v>189</v>
      </c>
      <c r="D57" s="362" t="s">
        <v>200</v>
      </c>
      <c r="E57" s="362" t="s">
        <v>253</v>
      </c>
      <c r="F57" s="362"/>
      <c r="G57" s="362"/>
      <c r="H57" s="362"/>
      <c r="I57" s="362"/>
      <c r="J57" s="362"/>
      <c r="K57" s="362"/>
      <c r="L57" s="362"/>
      <c r="M57" s="362"/>
      <c r="N57" s="362"/>
      <c r="O57" s="362"/>
      <c r="P57" s="362"/>
      <c r="Q57" s="362"/>
      <c r="R57" s="362" t="s">
        <v>426</v>
      </c>
      <c r="S57" s="363">
        <v>49.8</v>
      </c>
      <c r="T57" s="363">
        <v>0</v>
      </c>
      <c r="U57" s="363">
        <v>0</v>
      </c>
    </row>
    <row r="58" spans="1:21" ht="15.75" x14ac:dyDescent="0.25">
      <c r="A58" s="355" t="s">
        <v>12</v>
      </c>
      <c r="B58" s="356" t="s">
        <v>3</v>
      </c>
      <c r="C58" s="356" t="s">
        <v>189</v>
      </c>
      <c r="D58" s="356" t="s">
        <v>185</v>
      </c>
      <c r="E58" s="356"/>
      <c r="F58" s="356"/>
      <c r="G58" s="356"/>
      <c r="H58" s="356"/>
      <c r="I58" s="356"/>
      <c r="J58" s="356"/>
      <c r="K58" s="356"/>
      <c r="L58" s="356"/>
      <c r="M58" s="356"/>
      <c r="N58" s="356"/>
      <c r="O58" s="356"/>
      <c r="P58" s="356"/>
      <c r="Q58" s="356"/>
      <c r="R58" s="356"/>
      <c r="S58" s="357">
        <v>50</v>
      </c>
      <c r="T58" s="357">
        <v>1000</v>
      </c>
      <c r="U58" s="357">
        <v>1000</v>
      </c>
    </row>
    <row r="59" spans="1:21" ht="31.5" x14ac:dyDescent="0.25">
      <c r="A59" s="358" t="s">
        <v>293</v>
      </c>
      <c r="B59" s="359" t="s">
        <v>3</v>
      </c>
      <c r="C59" s="359" t="s">
        <v>189</v>
      </c>
      <c r="D59" s="359" t="s">
        <v>185</v>
      </c>
      <c r="E59" s="359" t="s">
        <v>292</v>
      </c>
      <c r="F59" s="359"/>
      <c r="G59" s="359"/>
      <c r="H59" s="359"/>
      <c r="I59" s="359"/>
      <c r="J59" s="359"/>
      <c r="K59" s="359"/>
      <c r="L59" s="359"/>
      <c r="M59" s="359"/>
      <c r="N59" s="359"/>
      <c r="O59" s="359"/>
      <c r="P59" s="359"/>
      <c r="Q59" s="359"/>
      <c r="R59" s="359"/>
      <c r="S59" s="360">
        <v>50</v>
      </c>
      <c r="T59" s="360">
        <v>1000</v>
      </c>
      <c r="U59" s="360">
        <v>1000</v>
      </c>
    </row>
    <row r="60" spans="1:21" ht="15.75" x14ac:dyDescent="0.25">
      <c r="A60" s="358" t="s">
        <v>311</v>
      </c>
      <c r="B60" s="359" t="s">
        <v>3</v>
      </c>
      <c r="C60" s="359" t="s">
        <v>189</v>
      </c>
      <c r="D60" s="359" t="s">
        <v>185</v>
      </c>
      <c r="E60" s="359" t="s">
        <v>310</v>
      </c>
      <c r="F60" s="359"/>
      <c r="G60" s="359"/>
      <c r="H60" s="359"/>
      <c r="I60" s="359"/>
      <c r="J60" s="359"/>
      <c r="K60" s="359"/>
      <c r="L60" s="359"/>
      <c r="M60" s="359"/>
      <c r="N60" s="359"/>
      <c r="O60" s="359"/>
      <c r="P60" s="359"/>
      <c r="Q60" s="359"/>
      <c r="R60" s="359"/>
      <c r="S60" s="360">
        <v>50</v>
      </c>
      <c r="T60" s="360">
        <v>1000</v>
      </c>
      <c r="U60" s="360">
        <v>1000</v>
      </c>
    </row>
    <row r="61" spans="1:21" ht="15.75" x14ac:dyDescent="0.25">
      <c r="A61" s="358" t="s">
        <v>10</v>
      </c>
      <c r="B61" s="359" t="s">
        <v>3</v>
      </c>
      <c r="C61" s="359" t="s">
        <v>189</v>
      </c>
      <c r="D61" s="359" t="s">
        <v>185</v>
      </c>
      <c r="E61" s="359" t="s">
        <v>312</v>
      </c>
      <c r="F61" s="359"/>
      <c r="G61" s="359"/>
      <c r="H61" s="359"/>
      <c r="I61" s="359"/>
      <c r="J61" s="359"/>
      <c r="K61" s="359"/>
      <c r="L61" s="359"/>
      <c r="M61" s="359"/>
      <c r="N61" s="359"/>
      <c r="O61" s="359"/>
      <c r="P61" s="359"/>
      <c r="Q61" s="359"/>
      <c r="R61" s="359"/>
      <c r="S61" s="360">
        <v>50</v>
      </c>
      <c r="T61" s="360">
        <v>1000</v>
      </c>
      <c r="U61" s="360">
        <v>1000</v>
      </c>
    </row>
    <row r="62" spans="1:21" ht="15.75" x14ac:dyDescent="0.25">
      <c r="A62" s="358" t="s">
        <v>320</v>
      </c>
      <c r="B62" s="359" t="s">
        <v>3</v>
      </c>
      <c r="C62" s="359" t="s">
        <v>189</v>
      </c>
      <c r="D62" s="359" t="s">
        <v>185</v>
      </c>
      <c r="E62" s="359" t="s">
        <v>319</v>
      </c>
      <c r="F62" s="359"/>
      <c r="G62" s="359"/>
      <c r="H62" s="359"/>
      <c r="I62" s="359"/>
      <c r="J62" s="359"/>
      <c r="K62" s="359"/>
      <c r="L62" s="359"/>
      <c r="M62" s="359"/>
      <c r="N62" s="359"/>
      <c r="O62" s="359"/>
      <c r="P62" s="359"/>
      <c r="Q62" s="359"/>
      <c r="R62" s="359"/>
      <c r="S62" s="360">
        <v>50</v>
      </c>
      <c r="T62" s="360">
        <v>1000</v>
      </c>
      <c r="U62" s="360">
        <v>1000</v>
      </c>
    </row>
    <row r="63" spans="1:21" ht="31.5" x14ac:dyDescent="0.25">
      <c r="A63" s="358" t="s">
        <v>321</v>
      </c>
      <c r="B63" s="359" t="s">
        <v>3</v>
      </c>
      <c r="C63" s="359" t="s">
        <v>189</v>
      </c>
      <c r="D63" s="359" t="s">
        <v>185</v>
      </c>
      <c r="E63" s="359" t="s">
        <v>254</v>
      </c>
      <c r="F63" s="359"/>
      <c r="G63" s="359"/>
      <c r="H63" s="359"/>
      <c r="I63" s="359"/>
      <c r="J63" s="359"/>
      <c r="K63" s="359"/>
      <c r="L63" s="359"/>
      <c r="M63" s="359"/>
      <c r="N63" s="359"/>
      <c r="O63" s="359"/>
      <c r="P63" s="359"/>
      <c r="Q63" s="359"/>
      <c r="R63" s="359"/>
      <c r="S63" s="360">
        <v>50</v>
      </c>
      <c r="T63" s="360">
        <v>1000</v>
      </c>
      <c r="U63" s="360">
        <v>1000</v>
      </c>
    </row>
    <row r="64" spans="1:21" ht="15.75" x14ac:dyDescent="0.25">
      <c r="A64" s="361" t="s">
        <v>427</v>
      </c>
      <c r="B64" s="362" t="s">
        <v>3</v>
      </c>
      <c r="C64" s="362" t="s">
        <v>189</v>
      </c>
      <c r="D64" s="362" t="s">
        <v>185</v>
      </c>
      <c r="E64" s="362" t="s">
        <v>254</v>
      </c>
      <c r="F64" s="362"/>
      <c r="G64" s="362"/>
      <c r="H64" s="362"/>
      <c r="I64" s="362"/>
      <c r="J64" s="362"/>
      <c r="K64" s="362"/>
      <c r="L64" s="362"/>
      <c r="M64" s="362"/>
      <c r="N64" s="362"/>
      <c r="O64" s="362"/>
      <c r="P64" s="362"/>
      <c r="Q64" s="362"/>
      <c r="R64" s="362" t="s">
        <v>428</v>
      </c>
      <c r="S64" s="363">
        <v>50</v>
      </c>
      <c r="T64" s="363">
        <v>1000</v>
      </c>
      <c r="U64" s="363">
        <v>1000</v>
      </c>
    </row>
    <row r="65" spans="1:21" ht="31.5" x14ac:dyDescent="0.25">
      <c r="A65" s="355" t="s">
        <v>14</v>
      </c>
      <c r="B65" s="356" t="s">
        <v>3</v>
      </c>
      <c r="C65" s="356" t="s">
        <v>189</v>
      </c>
      <c r="D65" s="356" t="s">
        <v>199</v>
      </c>
      <c r="E65" s="356"/>
      <c r="F65" s="356"/>
      <c r="G65" s="356"/>
      <c r="H65" s="356"/>
      <c r="I65" s="356"/>
      <c r="J65" s="356"/>
      <c r="K65" s="356"/>
      <c r="L65" s="356"/>
      <c r="M65" s="356"/>
      <c r="N65" s="356"/>
      <c r="O65" s="356"/>
      <c r="P65" s="356"/>
      <c r="Q65" s="356"/>
      <c r="R65" s="356"/>
      <c r="S65" s="357">
        <v>700</v>
      </c>
      <c r="T65" s="357">
        <v>400</v>
      </c>
      <c r="U65" s="357">
        <v>400</v>
      </c>
    </row>
    <row r="66" spans="1:21" ht="31.5" x14ac:dyDescent="0.25">
      <c r="A66" s="358" t="s">
        <v>293</v>
      </c>
      <c r="B66" s="359" t="s">
        <v>3</v>
      </c>
      <c r="C66" s="359" t="s">
        <v>189</v>
      </c>
      <c r="D66" s="359" t="s">
        <v>199</v>
      </c>
      <c r="E66" s="359" t="s">
        <v>292</v>
      </c>
      <c r="F66" s="359"/>
      <c r="G66" s="359"/>
      <c r="H66" s="359"/>
      <c r="I66" s="359"/>
      <c r="J66" s="359"/>
      <c r="K66" s="359"/>
      <c r="L66" s="359"/>
      <c r="M66" s="359"/>
      <c r="N66" s="359"/>
      <c r="O66" s="359"/>
      <c r="P66" s="359"/>
      <c r="Q66" s="359"/>
      <c r="R66" s="359"/>
      <c r="S66" s="360">
        <v>700</v>
      </c>
      <c r="T66" s="360">
        <v>400</v>
      </c>
      <c r="U66" s="360">
        <v>400</v>
      </c>
    </row>
    <row r="67" spans="1:21" ht="15.75" x14ac:dyDescent="0.25">
      <c r="A67" s="358" t="s">
        <v>311</v>
      </c>
      <c r="B67" s="359" t="s">
        <v>3</v>
      </c>
      <c r="C67" s="359" t="s">
        <v>189</v>
      </c>
      <c r="D67" s="359" t="s">
        <v>199</v>
      </c>
      <c r="E67" s="359" t="s">
        <v>310</v>
      </c>
      <c r="F67" s="359"/>
      <c r="G67" s="359"/>
      <c r="H67" s="359"/>
      <c r="I67" s="359"/>
      <c r="J67" s="359"/>
      <c r="K67" s="359"/>
      <c r="L67" s="359"/>
      <c r="M67" s="359"/>
      <c r="N67" s="359"/>
      <c r="O67" s="359"/>
      <c r="P67" s="359"/>
      <c r="Q67" s="359"/>
      <c r="R67" s="359"/>
      <c r="S67" s="360">
        <v>700</v>
      </c>
      <c r="T67" s="360">
        <v>400</v>
      </c>
      <c r="U67" s="360">
        <v>400</v>
      </c>
    </row>
    <row r="68" spans="1:21" ht="15.75" x14ac:dyDescent="0.25">
      <c r="A68" s="358" t="s">
        <v>10</v>
      </c>
      <c r="B68" s="359" t="s">
        <v>3</v>
      </c>
      <c r="C68" s="359" t="s">
        <v>189</v>
      </c>
      <c r="D68" s="359" t="s">
        <v>199</v>
      </c>
      <c r="E68" s="359" t="s">
        <v>312</v>
      </c>
      <c r="F68" s="359"/>
      <c r="G68" s="359"/>
      <c r="H68" s="359"/>
      <c r="I68" s="359"/>
      <c r="J68" s="359"/>
      <c r="K68" s="359"/>
      <c r="L68" s="359"/>
      <c r="M68" s="359"/>
      <c r="N68" s="359"/>
      <c r="O68" s="359"/>
      <c r="P68" s="359"/>
      <c r="Q68" s="359"/>
      <c r="R68" s="359"/>
      <c r="S68" s="360">
        <v>700</v>
      </c>
      <c r="T68" s="360">
        <v>400</v>
      </c>
      <c r="U68" s="360">
        <v>400</v>
      </c>
    </row>
    <row r="69" spans="1:21" ht="15.75" x14ac:dyDescent="0.25">
      <c r="A69" s="358" t="s">
        <v>320</v>
      </c>
      <c r="B69" s="359" t="s">
        <v>3</v>
      </c>
      <c r="C69" s="359" t="s">
        <v>189</v>
      </c>
      <c r="D69" s="359" t="s">
        <v>199</v>
      </c>
      <c r="E69" s="359" t="s">
        <v>319</v>
      </c>
      <c r="F69" s="359"/>
      <c r="G69" s="359"/>
      <c r="H69" s="359"/>
      <c r="I69" s="359"/>
      <c r="J69" s="359"/>
      <c r="K69" s="359"/>
      <c r="L69" s="359"/>
      <c r="M69" s="359"/>
      <c r="N69" s="359"/>
      <c r="O69" s="359"/>
      <c r="P69" s="359"/>
      <c r="Q69" s="359"/>
      <c r="R69" s="359"/>
      <c r="S69" s="360">
        <v>700</v>
      </c>
      <c r="T69" s="360">
        <v>400</v>
      </c>
      <c r="U69" s="360">
        <v>400</v>
      </c>
    </row>
    <row r="70" spans="1:21" ht="47.25" x14ac:dyDescent="0.25">
      <c r="A70" s="358" t="s">
        <v>444</v>
      </c>
      <c r="B70" s="359" t="s">
        <v>3</v>
      </c>
      <c r="C70" s="359" t="s">
        <v>189</v>
      </c>
      <c r="D70" s="359" t="s">
        <v>199</v>
      </c>
      <c r="E70" s="359" t="s">
        <v>443</v>
      </c>
      <c r="F70" s="359"/>
      <c r="G70" s="359"/>
      <c r="H70" s="359"/>
      <c r="I70" s="359"/>
      <c r="J70" s="359"/>
      <c r="K70" s="359"/>
      <c r="L70" s="359"/>
      <c r="M70" s="359"/>
      <c r="N70" s="359"/>
      <c r="O70" s="359"/>
      <c r="P70" s="359"/>
      <c r="Q70" s="359"/>
      <c r="R70" s="359"/>
      <c r="S70" s="360">
        <v>300</v>
      </c>
      <c r="T70" s="360">
        <v>0</v>
      </c>
      <c r="U70" s="360">
        <v>0</v>
      </c>
    </row>
    <row r="71" spans="1:21" ht="47.25" x14ac:dyDescent="0.25">
      <c r="A71" s="361" t="s">
        <v>421</v>
      </c>
      <c r="B71" s="362" t="s">
        <v>3</v>
      </c>
      <c r="C71" s="362" t="s">
        <v>189</v>
      </c>
      <c r="D71" s="362" t="s">
        <v>199</v>
      </c>
      <c r="E71" s="362" t="s">
        <v>443</v>
      </c>
      <c r="F71" s="362"/>
      <c r="G71" s="362"/>
      <c r="H71" s="362"/>
      <c r="I71" s="362"/>
      <c r="J71" s="362"/>
      <c r="K71" s="362"/>
      <c r="L71" s="362"/>
      <c r="M71" s="362"/>
      <c r="N71" s="362"/>
      <c r="O71" s="362"/>
      <c r="P71" s="362"/>
      <c r="Q71" s="362"/>
      <c r="R71" s="362" t="s">
        <v>422</v>
      </c>
      <c r="S71" s="363">
        <v>300</v>
      </c>
      <c r="T71" s="363">
        <v>0</v>
      </c>
      <c r="U71" s="363">
        <v>0</v>
      </c>
    </row>
    <row r="72" spans="1:21" ht="94.5" x14ac:dyDescent="0.25">
      <c r="A72" s="358" t="s">
        <v>322</v>
      </c>
      <c r="B72" s="359" t="s">
        <v>3</v>
      </c>
      <c r="C72" s="359" t="s">
        <v>189</v>
      </c>
      <c r="D72" s="359" t="s">
        <v>199</v>
      </c>
      <c r="E72" s="359" t="s">
        <v>255</v>
      </c>
      <c r="F72" s="359"/>
      <c r="G72" s="359"/>
      <c r="H72" s="359"/>
      <c r="I72" s="359"/>
      <c r="J72" s="359"/>
      <c r="K72" s="359"/>
      <c r="L72" s="359"/>
      <c r="M72" s="359"/>
      <c r="N72" s="359"/>
      <c r="O72" s="359"/>
      <c r="P72" s="359"/>
      <c r="Q72" s="359"/>
      <c r="R72" s="359"/>
      <c r="S72" s="360">
        <v>400</v>
      </c>
      <c r="T72" s="360">
        <v>400</v>
      </c>
      <c r="U72" s="360">
        <v>400</v>
      </c>
    </row>
    <row r="73" spans="1:21" ht="47.25" x14ac:dyDescent="0.25">
      <c r="A73" s="361" t="s">
        <v>421</v>
      </c>
      <c r="B73" s="362" t="s">
        <v>3</v>
      </c>
      <c r="C73" s="362" t="s">
        <v>189</v>
      </c>
      <c r="D73" s="362" t="s">
        <v>199</v>
      </c>
      <c r="E73" s="362" t="s">
        <v>255</v>
      </c>
      <c r="F73" s="362"/>
      <c r="G73" s="362"/>
      <c r="H73" s="362"/>
      <c r="I73" s="362"/>
      <c r="J73" s="362"/>
      <c r="K73" s="362"/>
      <c r="L73" s="362"/>
      <c r="M73" s="362"/>
      <c r="N73" s="362"/>
      <c r="O73" s="362"/>
      <c r="P73" s="362"/>
      <c r="Q73" s="362"/>
      <c r="R73" s="362" t="s">
        <v>422</v>
      </c>
      <c r="S73" s="363">
        <v>400</v>
      </c>
      <c r="T73" s="363">
        <v>400</v>
      </c>
      <c r="U73" s="363">
        <v>400</v>
      </c>
    </row>
    <row r="74" spans="1:21" ht="15.75" x14ac:dyDescent="0.25">
      <c r="A74" s="355" t="s">
        <v>27</v>
      </c>
      <c r="B74" s="356" t="s">
        <v>3</v>
      </c>
      <c r="C74" s="356" t="s">
        <v>184</v>
      </c>
      <c r="D74" s="356" t="s">
        <v>186</v>
      </c>
      <c r="E74" s="356"/>
      <c r="F74" s="356"/>
      <c r="G74" s="356"/>
      <c r="H74" s="356"/>
      <c r="I74" s="356"/>
      <c r="J74" s="356"/>
      <c r="K74" s="356"/>
      <c r="L74" s="356"/>
      <c r="M74" s="356"/>
      <c r="N74" s="356"/>
      <c r="O74" s="356"/>
      <c r="P74" s="356"/>
      <c r="Q74" s="356"/>
      <c r="R74" s="356"/>
      <c r="S74" s="357">
        <v>289.60000000000002</v>
      </c>
      <c r="T74" s="357">
        <v>299.60000000000002</v>
      </c>
      <c r="U74" s="357">
        <v>309.89999999999998</v>
      </c>
    </row>
    <row r="75" spans="1:21" ht="31.5" x14ac:dyDescent="0.25">
      <c r="A75" s="355" t="s">
        <v>103</v>
      </c>
      <c r="B75" s="356" t="s">
        <v>3</v>
      </c>
      <c r="C75" s="356" t="s">
        <v>184</v>
      </c>
      <c r="D75" s="356" t="s">
        <v>193</v>
      </c>
      <c r="E75" s="356"/>
      <c r="F75" s="356"/>
      <c r="G75" s="356"/>
      <c r="H75" s="356"/>
      <c r="I75" s="356"/>
      <c r="J75" s="356"/>
      <c r="K75" s="356"/>
      <c r="L75" s="356"/>
      <c r="M75" s="356"/>
      <c r="N75" s="356"/>
      <c r="O75" s="356"/>
      <c r="P75" s="356"/>
      <c r="Q75" s="356"/>
      <c r="R75" s="356"/>
      <c r="S75" s="357">
        <v>289.60000000000002</v>
      </c>
      <c r="T75" s="357">
        <v>299.60000000000002</v>
      </c>
      <c r="U75" s="357">
        <v>309.89999999999998</v>
      </c>
    </row>
    <row r="76" spans="1:21" ht="31.5" x14ac:dyDescent="0.25">
      <c r="A76" s="358" t="s">
        <v>293</v>
      </c>
      <c r="B76" s="359" t="s">
        <v>3</v>
      </c>
      <c r="C76" s="359" t="s">
        <v>184</v>
      </c>
      <c r="D76" s="359" t="s">
        <v>193</v>
      </c>
      <c r="E76" s="359" t="s">
        <v>292</v>
      </c>
      <c r="F76" s="359"/>
      <c r="G76" s="359"/>
      <c r="H76" s="359"/>
      <c r="I76" s="359"/>
      <c r="J76" s="359"/>
      <c r="K76" s="359"/>
      <c r="L76" s="359"/>
      <c r="M76" s="359"/>
      <c r="N76" s="359"/>
      <c r="O76" s="359"/>
      <c r="P76" s="359"/>
      <c r="Q76" s="359"/>
      <c r="R76" s="359"/>
      <c r="S76" s="360">
        <v>289.60000000000002</v>
      </c>
      <c r="T76" s="360">
        <v>299.60000000000002</v>
      </c>
      <c r="U76" s="360">
        <v>309.89999999999998</v>
      </c>
    </row>
    <row r="77" spans="1:21" ht="15.75" x14ac:dyDescent="0.25">
      <c r="A77" s="358" t="s">
        <v>311</v>
      </c>
      <c r="B77" s="359" t="s">
        <v>3</v>
      </c>
      <c r="C77" s="359" t="s">
        <v>184</v>
      </c>
      <c r="D77" s="359" t="s">
        <v>193</v>
      </c>
      <c r="E77" s="359" t="s">
        <v>310</v>
      </c>
      <c r="F77" s="359"/>
      <c r="G77" s="359"/>
      <c r="H77" s="359"/>
      <c r="I77" s="359"/>
      <c r="J77" s="359"/>
      <c r="K77" s="359"/>
      <c r="L77" s="359"/>
      <c r="M77" s="359"/>
      <c r="N77" s="359"/>
      <c r="O77" s="359"/>
      <c r="P77" s="359"/>
      <c r="Q77" s="359"/>
      <c r="R77" s="359"/>
      <c r="S77" s="360">
        <v>289.60000000000002</v>
      </c>
      <c r="T77" s="360">
        <v>299.60000000000002</v>
      </c>
      <c r="U77" s="360">
        <v>309.89999999999998</v>
      </c>
    </row>
    <row r="78" spans="1:21" ht="15.75" x14ac:dyDescent="0.25">
      <c r="A78" s="358" t="s">
        <v>10</v>
      </c>
      <c r="B78" s="359" t="s">
        <v>3</v>
      </c>
      <c r="C78" s="359" t="s">
        <v>184</v>
      </c>
      <c r="D78" s="359" t="s">
        <v>193</v>
      </c>
      <c r="E78" s="359" t="s">
        <v>312</v>
      </c>
      <c r="F78" s="359"/>
      <c r="G78" s="359"/>
      <c r="H78" s="359"/>
      <c r="I78" s="359"/>
      <c r="J78" s="359"/>
      <c r="K78" s="359"/>
      <c r="L78" s="359"/>
      <c r="M78" s="359"/>
      <c r="N78" s="359"/>
      <c r="O78" s="359"/>
      <c r="P78" s="359"/>
      <c r="Q78" s="359"/>
      <c r="R78" s="359"/>
      <c r="S78" s="360">
        <v>289.60000000000002</v>
      </c>
      <c r="T78" s="360">
        <v>299.60000000000002</v>
      </c>
      <c r="U78" s="360">
        <v>309.89999999999998</v>
      </c>
    </row>
    <row r="79" spans="1:21" ht="15.75" x14ac:dyDescent="0.25">
      <c r="A79" s="358" t="s">
        <v>320</v>
      </c>
      <c r="B79" s="359" t="s">
        <v>3</v>
      </c>
      <c r="C79" s="359" t="s">
        <v>184</v>
      </c>
      <c r="D79" s="359" t="s">
        <v>193</v>
      </c>
      <c r="E79" s="359" t="s">
        <v>319</v>
      </c>
      <c r="F79" s="359"/>
      <c r="G79" s="359"/>
      <c r="H79" s="359"/>
      <c r="I79" s="359"/>
      <c r="J79" s="359"/>
      <c r="K79" s="359"/>
      <c r="L79" s="359"/>
      <c r="M79" s="359"/>
      <c r="N79" s="359"/>
      <c r="O79" s="359"/>
      <c r="P79" s="359"/>
      <c r="Q79" s="359"/>
      <c r="R79" s="359"/>
      <c r="S79" s="360">
        <v>289.60000000000002</v>
      </c>
      <c r="T79" s="360">
        <v>299.60000000000002</v>
      </c>
      <c r="U79" s="360">
        <v>309.89999999999998</v>
      </c>
    </row>
    <row r="80" spans="1:21" ht="47.25" x14ac:dyDescent="0.25">
      <c r="A80" s="358" t="s">
        <v>323</v>
      </c>
      <c r="B80" s="359" t="s">
        <v>3</v>
      </c>
      <c r="C80" s="359" t="s">
        <v>184</v>
      </c>
      <c r="D80" s="359" t="s">
        <v>193</v>
      </c>
      <c r="E80" s="359" t="s">
        <v>256</v>
      </c>
      <c r="F80" s="359"/>
      <c r="G80" s="359"/>
      <c r="H80" s="359"/>
      <c r="I80" s="359"/>
      <c r="J80" s="359"/>
      <c r="K80" s="359"/>
      <c r="L80" s="359"/>
      <c r="M80" s="359"/>
      <c r="N80" s="359"/>
      <c r="O80" s="359"/>
      <c r="P80" s="359"/>
      <c r="Q80" s="359"/>
      <c r="R80" s="359"/>
      <c r="S80" s="360">
        <v>289.60000000000002</v>
      </c>
      <c r="T80" s="360">
        <v>299.60000000000002</v>
      </c>
      <c r="U80" s="360">
        <v>309.89999999999998</v>
      </c>
    </row>
    <row r="81" spans="1:21" ht="110.25" x14ac:dyDescent="0.25">
      <c r="A81" s="361" t="s">
        <v>419</v>
      </c>
      <c r="B81" s="362" t="s">
        <v>3</v>
      </c>
      <c r="C81" s="362" t="s">
        <v>184</v>
      </c>
      <c r="D81" s="362" t="s">
        <v>193</v>
      </c>
      <c r="E81" s="362" t="s">
        <v>256</v>
      </c>
      <c r="F81" s="362"/>
      <c r="G81" s="362"/>
      <c r="H81" s="362"/>
      <c r="I81" s="362"/>
      <c r="J81" s="362"/>
      <c r="K81" s="362"/>
      <c r="L81" s="362"/>
      <c r="M81" s="362"/>
      <c r="N81" s="362"/>
      <c r="O81" s="362"/>
      <c r="P81" s="362"/>
      <c r="Q81" s="362"/>
      <c r="R81" s="362" t="s">
        <v>420</v>
      </c>
      <c r="S81" s="363">
        <v>289.60000000000002</v>
      </c>
      <c r="T81" s="363">
        <v>299.60000000000002</v>
      </c>
      <c r="U81" s="363">
        <v>309.89999999999998</v>
      </c>
    </row>
    <row r="82" spans="1:21" ht="63" x14ac:dyDescent="0.25">
      <c r="A82" s="355" t="s">
        <v>104</v>
      </c>
      <c r="B82" s="356" t="s">
        <v>3</v>
      </c>
      <c r="C82" s="356" t="s">
        <v>193</v>
      </c>
      <c r="D82" s="356" t="s">
        <v>186</v>
      </c>
      <c r="E82" s="356"/>
      <c r="F82" s="356"/>
      <c r="G82" s="356"/>
      <c r="H82" s="356"/>
      <c r="I82" s="356"/>
      <c r="J82" s="356"/>
      <c r="K82" s="356"/>
      <c r="L82" s="356"/>
      <c r="M82" s="356"/>
      <c r="N82" s="356"/>
      <c r="O82" s="356"/>
      <c r="P82" s="356"/>
      <c r="Q82" s="356"/>
      <c r="R82" s="356"/>
      <c r="S82" s="357">
        <v>200</v>
      </c>
      <c r="T82" s="357">
        <v>200</v>
      </c>
      <c r="U82" s="357">
        <v>200</v>
      </c>
    </row>
    <row r="83" spans="1:21" ht="47.25" x14ac:dyDescent="0.25">
      <c r="A83" s="355" t="s">
        <v>198</v>
      </c>
      <c r="B83" s="356" t="s">
        <v>3</v>
      </c>
      <c r="C83" s="356" t="s">
        <v>193</v>
      </c>
      <c r="D83" s="356" t="s">
        <v>197</v>
      </c>
      <c r="E83" s="356"/>
      <c r="F83" s="356"/>
      <c r="G83" s="356"/>
      <c r="H83" s="356"/>
      <c r="I83" s="356"/>
      <c r="J83" s="356"/>
      <c r="K83" s="356"/>
      <c r="L83" s="356"/>
      <c r="M83" s="356"/>
      <c r="N83" s="356"/>
      <c r="O83" s="356"/>
      <c r="P83" s="356"/>
      <c r="Q83" s="356"/>
      <c r="R83" s="356"/>
      <c r="S83" s="357">
        <v>200</v>
      </c>
      <c r="T83" s="357">
        <v>200</v>
      </c>
      <c r="U83" s="357">
        <v>200</v>
      </c>
    </row>
    <row r="84" spans="1:21" ht="31.5" x14ac:dyDescent="0.25">
      <c r="A84" s="358" t="s">
        <v>325</v>
      </c>
      <c r="B84" s="359" t="s">
        <v>3</v>
      </c>
      <c r="C84" s="359" t="s">
        <v>193</v>
      </c>
      <c r="D84" s="359" t="s">
        <v>197</v>
      </c>
      <c r="E84" s="359" t="s">
        <v>324</v>
      </c>
      <c r="F84" s="359"/>
      <c r="G84" s="359"/>
      <c r="H84" s="359"/>
      <c r="I84" s="359"/>
      <c r="J84" s="359"/>
      <c r="K84" s="359"/>
      <c r="L84" s="359"/>
      <c r="M84" s="359"/>
      <c r="N84" s="359"/>
      <c r="O84" s="359"/>
      <c r="P84" s="359"/>
      <c r="Q84" s="359"/>
      <c r="R84" s="359"/>
      <c r="S84" s="360">
        <v>200</v>
      </c>
      <c r="T84" s="360">
        <v>200</v>
      </c>
      <c r="U84" s="360">
        <v>200</v>
      </c>
    </row>
    <row r="85" spans="1:21" ht="110.25" x14ac:dyDescent="0.25">
      <c r="A85" s="358" t="s">
        <v>327</v>
      </c>
      <c r="B85" s="359" t="s">
        <v>3</v>
      </c>
      <c r="C85" s="359" t="s">
        <v>193</v>
      </c>
      <c r="D85" s="359" t="s">
        <v>197</v>
      </c>
      <c r="E85" s="359" t="s">
        <v>326</v>
      </c>
      <c r="F85" s="359"/>
      <c r="G85" s="359"/>
      <c r="H85" s="359"/>
      <c r="I85" s="359"/>
      <c r="J85" s="359"/>
      <c r="K85" s="359"/>
      <c r="L85" s="359"/>
      <c r="M85" s="359"/>
      <c r="N85" s="359"/>
      <c r="O85" s="359"/>
      <c r="P85" s="359"/>
      <c r="Q85" s="359"/>
      <c r="R85" s="359"/>
      <c r="S85" s="360">
        <v>200</v>
      </c>
      <c r="T85" s="360">
        <v>200</v>
      </c>
      <c r="U85" s="360">
        <v>200</v>
      </c>
    </row>
    <row r="86" spans="1:21" ht="31.5" x14ac:dyDescent="0.25">
      <c r="A86" s="358" t="s">
        <v>329</v>
      </c>
      <c r="B86" s="359" t="s">
        <v>3</v>
      </c>
      <c r="C86" s="359" t="s">
        <v>193</v>
      </c>
      <c r="D86" s="359" t="s">
        <v>197</v>
      </c>
      <c r="E86" s="359" t="s">
        <v>328</v>
      </c>
      <c r="F86" s="359"/>
      <c r="G86" s="359"/>
      <c r="H86" s="359"/>
      <c r="I86" s="359"/>
      <c r="J86" s="359"/>
      <c r="K86" s="359"/>
      <c r="L86" s="359"/>
      <c r="M86" s="359"/>
      <c r="N86" s="359"/>
      <c r="O86" s="359"/>
      <c r="P86" s="359"/>
      <c r="Q86" s="359"/>
      <c r="R86" s="359"/>
      <c r="S86" s="360">
        <v>200</v>
      </c>
      <c r="T86" s="360">
        <v>200</v>
      </c>
      <c r="U86" s="360">
        <v>200</v>
      </c>
    </row>
    <row r="87" spans="1:21" ht="47.25" x14ac:dyDescent="0.25">
      <c r="A87" s="358" t="s">
        <v>331</v>
      </c>
      <c r="B87" s="359" t="s">
        <v>3</v>
      </c>
      <c r="C87" s="359" t="s">
        <v>193</v>
      </c>
      <c r="D87" s="359" t="s">
        <v>197</v>
      </c>
      <c r="E87" s="359" t="s">
        <v>330</v>
      </c>
      <c r="F87" s="359"/>
      <c r="G87" s="359"/>
      <c r="H87" s="359"/>
      <c r="I87" s="359"/>
      <c r="J87" s="359"/>
      <c r="K87" s="359"/>
      <c r="L87" s="359"/>
      <c r="M87" s="359"/>
      <c r="N87" s="359"/>
      <c r="O87" s="359"/>
      <c r="P87" s="359"/>
      <c r="Q87" s="359"/>
      <c r="R87" s="359"/>
      <c r="S87" s="360">
        <v>200</v>
      </c>
      <c r="T87" s="360">
        <v>200</v>
      </c>
      <c r="U87" s="360">
        <v>200</v>
      </c>
    </row>
    <row r="88" spans="1:21" ht="31.5" x14ac:dyDescent="0.25">
      <c r="A88" s="358" t="s">
        <v>333</v>
      </c>
      <c r="B88" s="359" t="s">
        <v>3</v>
      </c>
      <c r="C88" s="359" t="s">
        <v>193</v>
      </c>
      <c r="D88" s="359" t="s">
        <v>197</v>
      </c>
      <c r="E88" s="359" t="s">
        <v>332</v>
      </c>
      <c r="F88" s="359"/>
      <c r="G88" s="359"/>
      <c r="H88" s="359"/>
      <c r="I88" s="359"/>
      <c r="J88" s="359"/>
      <c r="K88" s="359"/>
      <c r="L88" s="359"/>
      <c r="M88" s="359"/>
      <c r="N88" s="359"/>
      <c r="O88" s="359"/>
      <c r="P88" s="359"/>
      <c r="Q88" s="359"/>
      <c r="R88" s="359"/>
      <c r="S88" s="360">
        <v>200</v>
      </c>
      <c r="T88" s="360">
        <v>200</v>
      </c>
      <c r="U88" s="360">
        <v>200</v>
      </c>
    </row>
    <row r="89" spans="1:21" ht="47.25" x14ac:dyDescent="0.25">
      <c r="A89" s="361" t="s">
        <v>421</v>
      </c>
      <c r="B89" s="362" t="s">
        <v>3</v>
      </c>
      <c r="C89" s="362" t="s">
        <v>193</v>
      </c>
      <c r="D89" s="362" t="s">
        <v>197</v>
      </c>
      <c r="E89" s="362" t="s">
        <v>332</v>
      </c>
      <c r="F89" s="362"/>
      <c r="G89" s="362"/>
      <c r="H89" s="362"/>
      <c r="I89" s="362"/>
      <c r="J89" s="362"/>
      <c r="K89" s="362"/>
      <c r="L89" s="362"/>
      <c r="M89" s="362"/>
      <c r="N89" s="362"/>
      <c r="O89" s="362"/>
      <c r="P89" s="362"/>
      <c r="Q89" s="362"/>
      <c r="R89" s="362" t="s">
        <v>422</v>
      </c>
      <c r="S89" s="363">
        <v>200</v>
      </c>
      <c r="T89" s="363">
        <v>200</v>
      </c>
      <c r="U89" s="363">
        <v>200</v>
      </c>
    </row>
    <row r="90" spans="1:21" ht="15.75" x14ac:dyDescent="0.25">
      <c r="A90" s="355" t="s">
        <v>106</v>
      </c>
      <c r="B90" s="356" t="s">
        <v>3</v>
      </c>
      <c r="C90" s="356" t="s">
        <v>187</v>
      </c>
      <c r="D90" s="356" t="s">
        <v>186</v>
      </c>
      <c r="E90" s="356"/>
      <c r="F90" s="356"/>
      <c r="G90" s="356"/>
      <c r="H90" s="356"/>
      <c r="I90" s="356"/>
      <c r="J90" s="356"/>
      <c r="K90" s="356"/>
      <c r="L90" s="356"/>
      <c r="M90" s="356"/>
      <c r="N90" s="356"/>
      <c r="O90" s="356"/>
      <c r="P90" s="356"/>
      <c r="Q90" s="356"/>
      <c r="R90" s="356"/>
      <c r="S90" s="357">
        <v>14643.13571</v>
      </c>
      <c r="T90" s="357">
        <v>7506.21</v>
      </c>
      <c r="U90" s="357">
        <v>7833.46</v>
      </c>
    </row>
    <row r="91" spans="1:21" ht="31.5" x14ac:dyDescent="0.25">
      <c r="A91" s="355" t="s">
        <v>108</v>
      </c>
      <c r="B91" s="356" t="s">
        <v>3</v>
      </c>
      <c r="C91" s="356" t="s">
        <v>187</v>
      </c>
      <c r="D91" s="356" t="s">
        <v>196</v>
      </c>
      <c r="E91" s="356"/>
      <c r="F91" s="356"/>
      <c r="G91" s="356"/>
      <c r="H91" s="356"/>
      <c r="I91" s="356"/>
      <c r="J91" s="356"/>
      <c r="K91" s="356"/>
      <c r="L91" s="356"/>
      <c r="M91" s="356"/>
      <c r="N91" s="356"/>
      <c r="O91" s="356"/>
      <c r="P91" s="356"/>
      <c r="Q91" s="356"/>
      <c r="R91" s="356"/>
      <c r="S91" s="357">
        <v>13838.13571</v>
      </c>
      <c r="T91" s="357">
        <v>7201.21</v>
      </c>
      <c r="U91" s="357">
        <v>7528.46</v>
      </c>
    </row>
    <row r="92" spans="1:21" ht="31.5" x14ac:dyDescent="0.25">
      <c r="A92" s="358" t="s">
        <v>325</v>
      </c>
      <c r="B92" s="359" t="s">
        <v>3</v>
      </c>
      <c r="C92" s="359" t="s">
        <v>187</v>
      </c>
      <c r="D92" s="359" t="s">
        <v>196</v>
      </c>
      <c r="E92" s="359" t="s">
        <v>324</v>
      </c>
      <c r="F92" s="359"/>
      <c r="G92" s="359"/>
      <c r="H92" s="359"/>
      <c r="I92" s="359"/>
      <c r="J92" s="359"/>
      <c r="K92" s="359"/>
      <c r="L92" s="359"/>
      <c r="M92" s="359"/>
      <c r="N92" s="359"/>
      <c r="O92" s="359"/>
      <c r="P92" s="359"/>
      <c r="Q92" s="359"/>
      <c r="R92" s="359"/>
      <c r="S92" s="360">
        <v>13838.13571</v>
      </c>
      <c r="T92" s="360">
        <v>7201.21</v>
      </c>
      <c r="U92" s="360">
        <v>7528.46</v>
      </c>
    </row>
    <row r="93" spans="1:21" ht="110.25" x14ac:dyDescent="0.25">
      <c r="A93" s="358" t="s">
        <v>327</v>
      </c>
      <c r="B93" s="359" t="s">
        <v>3</v>
      </c>
      <c r="C93" s="359" t="s">
        <v>187</v>
      </c>
      <c r="D93" s="359" t="s">
        <v>196</v>
      </c>
      <c r="E93" s="359" t="s">
        <v>326</v>
      </c>
      <c r="F93" s="359"/>
      <c r="G93" s="359"/>
      <c r="H93" s="359"/>
      <c r="I93" s="359"/>
      <c r="J93" s="359"/>
      <c r="K93" s="359"/>
      <c r="L93" s="359"/>
      <c r="M93" s="359"/>
      <c r="N93" s="359"/>
      <c r="O93" s="359"/>
      <c r="P93" s="359"/>
      <c r="Q93" s="359"/>
      <c r="R93" s="359"/>
      <c r="S93" s="360">
        <v>13838.13571</v>
      </c>
      <c r="T93" s="360">
        <v>7201.21</v>
      </c>
      <c r="U93" s="360">
        <v>7528.46</v>
      </c>
    </row>
    <row r="94" spans="1:21" ht="31.5" x14ac:dyDescent="0.25">
      <c r="A94" s="358" t="s">
        <v>329</v>
      </c>
      <c r="B94" s="359" t="s">
        <v>3</v>
      </c>
      <c r="C94" s="359" t="s">
        <v>187</v>
      </c>
      <c r="D94" s="359" t="s">
        <v>196</v>
      </c>
      <c r="E94" s="359" t="s">
        <v>328</v>
      </c>
      <c r="F94" s="359"/>
      <c r="G94" s="359"/>
      <c r="H94" s="359"/>
      <c r="I94" s="359"/>
      <c r="J94" s="359"/>
      <c r="K94" s="359"/>
      <c r="L94" s="359"/>
      <c r="M94" s="359"/>
      <c r="N94" s="359"/>
      <c r="O94" s="359"/>
      <c r="P94" s="359"/>
      <c r="Q94" s="359"/>
      <c r="R94" s="359"/>
      <c r="S94" s="360">
        <v>10640.940550000001</v>
      </c>
      <c r="T94" s="360">
        <v>7201.21</v>
      </c>
      <c r="U94" s="360">
        <v>7528.46</v>
      </c>
    </row>
    <row r="95" spans="1:21" ht="78.75" x14ac:dyDescent="0.25">
      <c r="A95" s="358" t="s">
        <v>335</v>
      </c>
      <c r="B95" s="359" t="s">
        <v>3</v>
      </c>
      <c r="C95" s="359" t="s">
        <v>187</v>
      </c>
      <c r="D95" s="359" t="s">
        <v>196</v>
      </c>
      <c r="E95" s="359" t="s">
        <v>334</v>
      </c>
      <c r="F95" s="359"/>
      <c r="G95" s="359"/>
      <c r="H95" s="359"/>
      <c r="I95" s="359"/>
      <c r="J95" s="359"/>
      <c r="K95" s="359"/>
      <c r="L95" s="359"/>
      <c r="M95" s="359"/>
      <c r="N95" s="359"/>
      <c r="O95" s="359"/>
      <c r="P95" s="359"/>
      <c r="Q95" s="359"/>
      <c r="R95" s="359"/>
      <c r="S95" s="360">
        <v>10630.940550000001</v>
      </c>
      <c r="T95" s="360">
        <v>7191.21</v>
      </c>
      <c r="U95" s="360">
        <v>7518.46</v>
      </c>
    </row>
    <row r="96" spans="1:21" ht="31.5" x14ac:dyDescent="0.25">
      <c r="A96" s="358" t="s">
        <v>336</v>
      </c>
      <c r="B96" s="359" t="s">
        <v>3</v>
      </c>
      <c r="C96" s="359" t="s">
        <v>187</v>
      </c>
      <c r="D96" s="359" t="s">
        <v>196</v>
      </c>
      <c r="E96" s="359" t="s">
        <v>257</v>
      </c>
      <c r="F96" s="359"/>
      <c r="G96" s="359"/>
      <c r="H96" s="359"/>
      <c r="I96" s="359"/>
      <c r="J96" s="359"/>
      <c r="K96" s="359"/>
      <c r="L96" s="359"/>
      <c r="M96" s="359"/>
      <c r="N96" s="359"/>
      <c r="O96" s="359"/>
      <c r="P96" s="359"/>
      <c r="Q96" s="359"/>
      <c r="R96" s="359"/>
      <c r="S96" s="360">
        <v>2389.2661600000001</v>
      </c>
      <c r="T96" s="360">
        <v>2091.21</v>
      </c>
      <c r="U96" s="360">
        <v>2418.46</v>
      </c>
    </row>
    <row r="97" spans="1:21" ht="47.25" x14ac:dyDescent="0.25">
      <c r="A97" s="361" t="s">
        <v>421</v>
      </c>
      <c r="B97" s="362" t="s">
        <v>3</v>
      </c>
      <c r="C97" s="362" t="s">
        <v>187</v>
      </c>
      <c r="D97" s="362" t="s">
        <v>196</v>
      </c>
      <c r="E97" s="362" t="s">
        <v>257</v>
      </c>
      <c r="F97" s="362"/>
      <c r="G97" s="362"/>
      <c r="H97" s="362"/>
      <c r="I97" s="362"/>
      <c r="J97" s="362"/>
      <c r="K97" s="362"/>
      <c r="L97" s="362"/>
      <c r="M97" s="362"/>
      <c r="N97" s="362"/>
      <c r="O97" s="362"/>
      <c r="P97" s="362"/>
      <c r="Q97" s="362"/>
      <c r="R97" s="362" t="s">
        <v>422</v>
      </c>
      <c r="S97" s="363">
        <v>2389.2661600000001</v>
      </c>
      <c r="T97" s="363">
        <v>2091.21</v>
      </c>
      <c r="U97" s="363">
        <v>2418.46</v>
      </c>
    </row>
    <row r="98" spans="1:21" ht="31.5" x14ac:dyDescent="0.25">
      <c r="A98" s="358" t="s">
        <v>337</v>
      </c>
      <c r="B98" s="359" t="s">
        <v>3</v>
      </c>
      <c r="C98" s="359" t="s">
        <v>187</v>
      </c>
      <c r="D98" s="359" t="s">
        <v>196</v>
      </c>
      <c r="E98" s="359" t="s">
        <v>258</v>
      </c>
      <c r="F98" s="359"/>
      <c r="G98" s="359"/>
      <c r="H98" s="359"/>
      <c r="I98" s="359"/>
      <c r="J98" s="359"/>
      <c r="K98" s="359"/>
      <c r="L98" s="359"/>
      <c r="M98" s="359"/>
      <c r="N98" s="359"/>
      <c r="O98" s="359"/>
      <c r="P98" s="359"/>
      <c r="Q98" s="359"/>
      <c r="R98" s="359"/>
      <c r="S98" s="360">
        <v>7245.7549500000005</v>
      </c>
      <c r="T98" s="360">
        <v>5000</v>
      </c>
      <c r="U98" s="360">
        <v>5000</v>
      </c>
    </row>
    <row r="99" spans="1:21" ht="47.25" x14ac:dyDescent="0.25">
      <c r="A99" s="361" t="s">
        <v>421</v>
      </c>
      <c r="B99" s="362" t="s">
        <v>3</v>
      </c>
      <c r="C99" s="362" t="s">
        <v>187</v>
      </c>
      <c r="D99" s="362" t="s">
        <v>196</v>
      </c>
      <c r="E99" s="362" t="s">
        <v>258</v>
      </c>
      <c r="F99" s="362"/>
      <c r="G99" s="362"/>
      <c r="H99" s="362"/>
      <c r="I99" s="362"/>
      <c r="J99" s="362"/>
      <c r="K99" s="362"/>
      <c r="L99" s="362"/>
      <c r="M99" s="362"/>
      <c r="N99" s="362"/>
      <c r="O99" s="362"/>
      <c r="P99" s="362"/>
      <c r="Q99" s="362"/>
      <c r="R99" s="362" t="s">
        <v>422</v>
      </c>
      <c r="S99" s="363">
        <v>7245.7549500000005</v>
      </c>
      <c r="T99" s="363">
        <v>5000</v>
      </c>
      <c r="U99" s="363">
        <v>5000</v>
      </c>
    </row>
    <row r="100" spans="1:21" ht="157.5" x14ac:dyDescent="0.25">
      <c r="A100" s="364" t="s">
        <v>338</v>
      </c>
      <c r="B100" s="359" t="s">
        <v>3</v>
      </c>
      <c r="C100" s="359" t="s">
        <v>187</v>
      </c>
      <c r="D100" s="359" t="s">
        <v>196</v>
      </c>
      <c r="E100" s="359" t="s">
        <v>260</v>
      </c>
      <c r="F100" s="359"/>
      <c r="G100" s="359"/>
      <c r="H100" s="359"/>
      <c r="I100" s="359"/>
      <c r="J100" s="359"/>
      <c r="K100" s="359"/>
      <c r="L100" s="359"/>
      <c r="M100" s="359"/>
      <c r="N100" s="359"/>
      <c r="O100" s="359"/>
      <c r="P100" s="359"/>
      <c r="Q100" s="359"/>
      <c r="R100" s="359"/>
      <c r="S100" s="360">
        <v>995.9194399999999</v>
      </c>
      <c r="T100" s="360">
        <v>100</v>
      </c>
      <c r="U100" s="360">
        <v>100</v>
      </c>
    </row>
    <row r="101" spans="1:21" ht="47.25" x14ac:dyDescent="0.25">
      <c r="A101" s="361" t="s">
        <v>421</v>
      </c>
      <c r="B101" s="362" t="s">
        <v>3</v>
      </c>
      <c r="C101" s="362" t="s">
        <v>187</v>
      </c>
      <c r="D101" s="362" t="s">
        <v>196</v>
      </c>
      <c r="E101" s="362" t="s">
        <v>260</v>
      </c>
      <c r="F101" s="362"/>
      <c r="G101" s="362"/>
      <c r="H101" s="362"/>
      <c r="I101" s="362"/>
      <c r="J101" s="362"/>
      <c r="K101" s="362"/>
      <c r="L101" s="362"/>
      <c r="M101" s="362"/>
      <c r="N101" s="362"/>
      <c r="O101" s="362"/>
      <c r="P101" s="362"/>
      <c r="Q101" s="362"/>
      <c r="R101" s="362" t="s">
        <v>422</v>
      </c>
      <c r="S101" s="363">
        <v>995.9194399999999</v>
      </c>
      <c r="T101" s="363">
        <v>100</v>
      </c>
      <c r="U101" s="363">
        <v>100</v>
      </c>
    </row>
    <row r="102" spans="1:21" ht="78.75" x14ac:dyDescent="0.25">
      <c r="A102" s="358" t="s">
        <v>340</v>
      </c>
      <c r="B102" s="359" t="s">
        <v>3</v>
      </c>
      <c r="C102" s="359" t="s">
        <v>187</v>
      </c>
      <c r="D102" s="359" t="s">
        <v>196</v>
      </c>
      <c r="E102" s="359" t="s">
        <v>339</v>
      </c>
      <c r="F102" s="359"/>
      <c r="G102" s="359"/>
      <c r="H102" s="359"/>
      <c r="I102" s="359"/>
      <c r="J102" s="359"/>
      <c r="K102" s="359"/>
      <c r="L102" s="359"/>
      <c r="M102" s="359"/>
      <c r="N102" s="359"/>
      <c r="O102" s="359"/>
      <c r="P102" s="359"/>
      <c r="Q102" s="359"/>
      <c r="R102" s="359"/>
      <c r="S102" s="360">
        <v>10</v>
      </c>
      <c r="T102" s="360">
        <v>10</v>
      </c>
      <c r="U102" s="360">
        <v>10</v>
      </c>
    </row>
    <row r="103" spans="1:21" ht="63" x14ac:dyDescent="0.25">
      <c r="A103" s="358" t="s">
        <v>341</v>
      </c>
      <c r="B103" s="359" t="s">
        <v>3</v>
      </c>
      <c r="C103" s="359" t="s">
        <v>187</v>
      </c>
      <c r="D103" s="359" t="s">
        <v>196</v>
      </c>
      <c r="E103" s="359" t="s">
        <v>261</v>
      </c>
      <c r="F103" s="359"/>
      <c r="G103" s="359"/>
      <c r="H103" s="359"/>
      <c r="I103" s="359"/>
      <c r="J103" s="359"/>
      <c r="K103" s="359"/>
      <c r="L103" s="359"/>
      <c r="M103" s="359"/>
      <c r="N103" s="359"/>
      <c r="O103" s="359"/>
      <c r="P103" s="359"/>
      <c r="Q103" s="359"/>
      <c r="R103" s="359"/>
      <c r="S103" s="360">
        <v>10</v>
      </c>
      <c r="T103" s="360">
        <v>10</v>
      </c>
      <c r="U103" s="360">
        <v>10</v>
      </c>
    </row>
    <row r="104" spans="1:21" ht="47.25" x14ac:dyDescent="0.25">
      <c r="A104" s="361" t="s">
        <v>421</v>
      </c>
      <c r="B104" s="362" t="s">
        <v>3</v>
      </c>
      <c r="C104" s="362" t="s">
        <v>187</v>
      </c>
      <c r="D104" s="362" t="s">
        <v>196</v>
      </c>
      <c r="E104" s="362" t="s">
        <v>261</v>
      </c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  <c r="R104" s="362" t="s">
        <v>422</v>
      </c>
      <c r="S104" s="363">
        <v>10</v>
      </c>
      <c r="T104" s="363">
        <v>10</v>
      </c>
      <c r="U104" s="363">
        <v>10</v>
      </c>
    </row>
    <row r="105" spans="1:21" ht="31.5" x14ac:dyDescent="0.25">
      <c r="A105" s="358" t="s">
        <v>343</v>
      </c>
      <c r="B105" s="359" t="s">
        <v>3</v>
      </c>
      <c r="C105" s="359" t="s">
        <v>187</v>
      </c>
      <c r="D105" s="359" t="s">
        <v>196</v>
      </c>
      <c r="E105" s="359" t="s">
        <v>342</v>
      </c>
      <c r="F105" s="359"/>
      <c r="G105" s="359"/>
      <c r="H105" s="359"/>
      <c r="I105" s="359"/>
      <c r="J105" s="359"/>
      <c r="K105" s="359"/>
      <c r="L105" s="359"/>
      <c r="M105" s="359"/>
      <c r="N105" s="359"/>
      <c r="O105" s="359"/>
      <c r="P105" s="359"/>
      <c r="Q105" s="359"/>
      <c r="R105" s="359"/>
      <c r="S105" s="360">
        <v>3197.1951600000002</v>
      </c>
      <c r="T105" s="360">
        <v>0</v>
      </c>
      <c r="U105" s="360">
        <v>0</v>
      </c>
    </row>
    <row r="106" spans="1:21" ht="47.25" x14ac:dyDescent="0.25">
      <c r="A106" s="358" t="s">
        <v>345</v>
      </c>
      <c r="B106" s="359" t="s">
        <v>3</v>
      </c>
      <c r="C106" s="359" t="s">
        <v>187</v>
      </c>
      <c r="D106" s="359" t="s">
        <v>196</v>
      </c>
      <c r="E106" s="359" t="s">
        <v>344</v>
      </c>
      <c r="F106" s="359"/>
      <c r="G106" s="359"/>
      <c r="H106" s="359"/>
      <c r="I106" s="359"/>
      <c r="J106" s="359"/>
      <c r="K106" s="359"/>
      <c r="L106" s="359"/>
      <c r="M106" s="359"/>
      <c r="N106" s="359"/>
      <c r="O106" s="359"/>
      <c r="P106" s="359"/>
      <c r="Q106" s="359"/>
      <c r="R106" s="359"/>
      <c r="S106" s="360">
        <v>3197.1951600000002</v>
      </c>
      <c r="T106" s="360">
        <v>0</v>
      </c>
      <c r="U106" s="360">
        <v>0</v>
      </c>
    </row>
    <row r="107" spans="1:21" ht="78.75" x14ac:dyDescent="0.25">
      <c r="A107" s="358" t="s">
        <v>346</v>
      </c>
      <c r="B107" s="359" t="s">
        <v>3</v>
      </c>
      <c r="C107" s="359" t="s">
        <v>187</v>
      </c>
      <c r="D107" s="359" t="s">
        <v>196</v>
      </c>
      <c r="E107" s="359" t="s">
        <v>259</v>
      </c>
      <c r="F107" s="359"/>
      <c r="G107" s="359"/>
      <c r="H107" s="359"/>
      <c r="I107" s="359"/>
      <c r="J107" s="359"/>
      <c r="K107" s="359"/>
      <c r="L107" s="359"/>
      <c r="M107" s="359"/>
      <c r="N107" s="359"/>
      <c r="O107" s="359"/>
      <c r="P107" s="359"/>
      <c r="Q107" s="359"/>
      <c r="R107" s="359"/>
      <c r="S107" s="360">
        <v>3197.1951600000002</v>
      </c>
      <c r="T107" s="360">
        <v>0</v>
      </c>
      <c r="U107" s="360">
        <v>0</v>
      </c>
    </row>
    <row r="108" spans="1:21" ht="47.25" x14ac:dyDescent="0.25">
      <c r="A108" s="361" t="s">
        <v>421</v>
      </c>
      <c r="B108" s="362" t="s">
        <v>3</v>
      </c>
      <c r="C108" s="362" t="s">
        <v>187</v>
      </c>
      <c r="D108" s="362" t="s">
        <v>196</v>
      </c>
      <c r="E108" s="362" t="s">
        <v>259</v>
      </c>
      <c r="F108" s="362"/>
      <c r="G108" s="362"/>
      <c r="H108" s="362"/>
      <c r="I108" s="362"/>
      <c r="J108" s="362"/>
      <c r="K108" s="362"/>
      <c r="L108" s="362"/>
      <c r="M108" s="362"/>
      <c r="N108" s="362"/>
      <c r="O108" s="362"/>
      <c r="P108" s="362"/>
      <c r="Q108" s="362"/>
      <c r="R108" s="362" t="s">
        <v>422</v>
      </c>
      <c r="S108" s="363">
        <v>3197.1951600000002</v>
      </c>
      <c r="T108" s="363">
        <v>0</v>
      </c>
      <c r="U108" s="363">
        <v>0</v>
      </c>
    </row>
    <row r="109" spans="1:21" ht="31.5" x14ac:dyDescent="0.25">
      <c r="A109" s="355" t="s">
        <v>109</v>
      </c>
      <c r="B109" s="356" t="s">
        <v>3</v>
      </c>
      <c r="C109" s="356" t="s">
        <v>187</v>
      </c>
      <c r="D109" s="356" t="s">
        <v>195</v>
      </c>
      <c r="E109" s="356"/>
      <c r="F109" s="356"/>
      <c r="G109" s="356"/>
      <c r="H109" s="356"/>
      <c r="I109" s="356"/>
      <c r="J109" s="356"/>
      <c r="K109" s="356"/>
      <c r="L109" s="356"/>
      <c r="M109" s="356"/>
      <c r="N109" s="356"/>
      <c r="O109" s="356"/>
      <c r="P109" s="356"/>
      <c r="Q109" s="356"/>
      <c r="R109" s="356"/>
      <c r="S109" s="357">
        <v>805</v>
      </c>
      <c r="T109" s="357">
        <v>305</v>
      </c>
      <c r="U109" s="357">
        <v>305</v>
      </c>
    </row>
    <row r="110" spans="1:21" ht="31.5" x14ac:dyDescent="0.25">
      <c r="A110" s="358" t="s">
        <v>325</v>
      </c>
      <c r="B110" s="359" t="s">
        <v>3</v>
      </c>
      <c r="C110" s="359" t="s">
        <v>187</v>
      </c>
      <c r="D110" s="359" t="s">
        <v>195</v>
      </c>
      <c r="E110" s="359" t="s">
        <v>324</v>
      </c>
      <c r="F110" s="359"/>
      <c r="G110" s="359"/>
      <c r="H110" s="359"/>
      <c r="I110" s="359"/>
      <c r="J110" s="359"/>
      <c r="K110" s="359"/>
      <c r="L110" s="359"/>
      <c r="M110" s="359"/>
      <c r="N110" s="359"/>
      <c r="O110" s="359"/>
      <c r="P110" s="359"/>
      <c r="Q110" s="359"/>
      <c r="R110" s="359"/>
      <c r="S110" s="360">
        <v>805</v>
      </c>
      <c r="T110" s="360">
        <v>305</v>
      </c>
      <c r="U110" s="360">
        <v>305</v>
      </c>
    </row>
    <row r="111" spans="1:21" ht="110.25" x14ac:dyDescent="0.25">
      <c r="A111" s="358" t="s">
        <v>327</v>
      </c>
      <c r="B111" s="359" t="s">
        <v>3</v>
      </c>
      <c r="C111" s="359" t="s">
        <v>187</v>
      </c>
      <c r="D111" s="359" t="s">
        <v>195</v>
      </c>
      <c r="E111" s="359" t="s">
        <v>326</v>
      </c>
      <c r="F111" s="359"/>
      <c r="G111" s="359"/>
      <c r="H111" s="359"/>
      <c r="I111" s="359"/>
      <c r="J111" s="359"/>
      <c r="K111" s="359"/>
      <c r="L111" s="359"/>
      <c r="M111" s="359"/>
      <c r="N111" s="359"/>
      <c r="O111" s="359"/>
      <c r="P111" s="359"/>
      <c r="Q111" s="359"/>
      <c r="R111" s="359"/>
      <c r="S111" s="360">
        <v>805</v>
      </c>
      <c r="T111" s="360">
        <v>305</v>
      </c>
      <c r="U111" s="360">
        <v>305</v>
      </c>
    </row>
    <row r="112" spans="1:21" ht="31.5" x14ac:dyDescent="0.25">
      <c r="A112" s="358" t="s">
        <v>329</v>
      </c>
      <c r="B112" s="359" t="s">
        <v>3</v>
      </c>
      <c r="C112" s="359" t="s">
        <v>187</v>
      </c>
      <c r="D112" s="359" t="s">
        <v>195</v>
      </c>
      <c r="E112" s="359" t="s">
        <v>328</v>
      </c>
      <c r="F112" s="359"/>
      <c r="G112" s="359"/>
      <c r="H112" s="359"/>
      <c r="I112" s="359"/>
      <c r="J112" s="359"/>
      <c r="K112" s="359"/>
      <c r="L112" s="359"/>
      <c r="M112" s="359"/>
      <c r="N112" s="359"/>
      <c r="O112" s="359"/>
      <c r="P112" s="359"/>
      <c r="Q112" s="359"/>
      <c r="R112" s="359"/>
      <c r="S112" s="360">
        <v>805</v>
      </c>
      <c r="T112" s="360">
        <v>305</v>
      </c>
      <c r="U112" s="360">
        <v>305</v>
      </c>
    </row>
    <row r="113" spans="1:21" ht="47.25" x14ac:dyDescent="0.25">
      <c r="A113" s="358" t="s">
        <v>348</v>
      </c>
      <c r="B113" s="359" t="s">
        <v>3</v>
      </c>
      <c r="C113" s="359" t="s">
        <v>187</v>
      </c>
      <c r="D113" s="359" t="s">
        <v>195</v>
      </c>
      <c r="E113" s="359" t="s">
        <v>347</v>
      </c>
      <c r="F113" s="359"/>
      <c r="G113" s="359"/>
      <c r="H113" s="359"/>
      <c r="I113" s="359"/>
      <c r="J113" s="359"/>
      <c r="K113" s="359"/>
      <c r="L113" s="359"/>
      <c r="M113" s="359"/>
      <c r="N113" s="359"/>
      <c r="O113" s="359"/>
      <c r="P113" s="359"/>
      <c r="Q113" s="359"/>
      <c r="R113" s="359"/>
      <c r="S113" s="360">
        <v>805</v>
      </c>
      <c r="T113" s="360">
        <v>305</v>
      </c>
      <c r="U113" s="360">
        <v>305</v>
      </c>
    </row>
    <row r="114" spans="1:21" ht="47.25" x14ac:dyDescent="0.25">
      <c r="A114" s="358" t="s">
        <v>349</v>
      </c>
      <c r="B114" s="359" t="s">
        <v>3</v>
      </c>
      <c r="C114" s="359" t="s">
        <v>187</v>
      </c>
      <c r="D114" s="359" t="s">
        <v>195</v>
      </c>
      <c r="E114" s="359" t="s">
        <v>262</v>
      </c>
      <c r="F114" s="359"/>
      <c r="G114" s="359"/>
      <c r="H114" s="359"/>
      <c r="I114" s="359"/>
      <c r="J114" s="359"/>
      <c r="K114" s="359"/>
      <c r="L114" s="359"/>
      <c r="M114" s="359"/>
      <c r="N114" s="359"/>
      <c r="O114" s="359"/>
      <c r="P114" s="359"/>
      <c r="Q114" s="359"/>
      <c r="R114" s="359"/>
      <c r="S114" s="360">
        <v>5</v>
      </c>
      <c r="T114" s="360">
        <v>5</v>
      </c>
      <c r="U114" s="360">
        <v>5</v>
      </c>
    </row>
    <row r="115" spans="1:21" ht="47.25" x14ac:dyDescent="0.25">
      <c r="A115" s="361" t="s">
        <v>421</v>
      </c>
      <c r="B115" s="362" t="s">
        <v>3</v>
      </c>
      <c r="C115" s="362" t="s">
        <v>187</v>
      </c>
      <c r="D115" s="362" t="s">
        <v>195</v>
      </c>
      <c r="E115" s="362" t="s">
        <v>262</v>
      </c>
      <c r="F115" s="362"/>
      <c r="G115" s="362"/>
      <c r="H115" s="362"/>
      <c r="I115" s="362"/>
      <c r="J115" s="362"/>
      <c r="K115" s="362"/>
      <c r="L115" s="362"/>
      <c r="M115" s="362"/>
      <c r="N115" s="362"/>
      <c r="O115" s="362"/>
      <c r="P115" s="362"/>
      <c r="Q115" s="362"/>
      <c r="R115" s="362" t="s">
        <v>422</v>
      </c>
      <c r="S115" s="363">
        <v>5</v>
      </c>
      <c r="T115" s="363">
        <v>5</v>
      </c>
      <c r="U115" s="363">
        <v>5</v>
      </c>
    </row>
    <row r="116" spans="1:21" ht="31.5" x14ac:dyDescent="0.25">
      <c r="A116" s="358" t="s">
        <v>350</v>
      </c>
      <c r="B116" s="359" t="s">
        <v>3</v>
      </c>
      <c r="C116" s="359" t="s">
        <v>187</v>
      </c>
      <c r="D116" s="359" t="s">
        <v>195</v>
      </c>
      <c r="E116" s="359" t="s">
        <v>263</v>
      </c>
      <c r="F116" s="359"/>
      <c r="G116" s="359"/>
      <c r="H116" s="359"/>
      <c r="I116" s="359"/>
      <c r="J116" s="359"/>
      <c r="K116" s="359"/>
      <c r="L116" s="359"/>
      <c r="M116" s="359"/>
      <c r="N116" s="359"/>
      <c r="O116" s="359"/>
      <c r="P116" s="359"/>
      <c r="Q116" s="359"/>
      <c r="R116" s="359"/>
      <c r="S116" s="360">
        <v>800</v>
      </c>
      <c r="T116" s="360">
        <v>300</v>
      </c>
      <c r="U116" s="360">
        <v>300</v>
      </c>
    </row>
    <row r="117" spans="1:21" ht="47.25" x14ac:dyDescent="0.25">
      <c r="A117" s="361" t="s">
        <v>421</v>
      </c>
      <c r="B117" s="362" t="s">
        <v>3</v>
      </c>
      <c r="C117" s="362" t="s">
        <v>187</v>
      </c>
      <c r="D117" s="362" t="s">
        <v>195</v>
      </c>
      <c r="E117" s="362" t="s">
        <v>263</v>
      </c>
      <c r="F117" s="362"/>
      <c r="G117" s="362"/>
      <c r="H117" s="362"/>
      <c r="I117" s="362"/>
      <c r="J117" s="362"/>
      <c r="K117" s="362"/>
      <c r="L117" s="362"/>
      <c r="M117" s="362"/>
      <c r="N117" s="362"/>
      <c r="O117" s="362"/>
      <c r="P117" s="362"/>
      <c r="Q117" s="362"/>
      <c r="R117" s="362" t="s">
        <v>422</v>
      </c>
      <c r="S117" s="363">
        <v>800</v>
      </c>
      <c r="T117" s="363">
        <v>300</v>
      </c>
      <c r="U117" s="363">
        <v>300</v>
      </c>
    </row>
    <row r="118" spans="1:21" ht="31.5" x14ac:dyDescent="0.25">
      <c r="A118" s="355" t="s">
        <v>110</v>
      </c>
      <c r="B118" s="356" t="s">
        <v>3</v>
      </c>
      <c r="C118" s="356" t="s">
        <v>194</v>
      </c>
      <c r="D118" s="356" t="s">
        <v>186</v>
      </c>
      <c r="E118" s="356"/>
      <c r="F118" s="356"/>
      <c r="G118" s="356"/>
      <c r="H118" s="356"/>
      <c r="I118" s="356"/>
      <c r="J118" s="356"/>
      <c r="K118" s="356"/>
      <c r="L118" s="356"/>
      <c r="M118" s="356"/>
      <c r="N118" s="356"/>
      <c r="O118" s="356"/>
      <c r="P118" s="356"/>
      <c r="Q118" s="356"/>
      <c r="R118" s="356"/>
      <c r="S118" s="357">
        <v>109364.53236</v>
      </c>
      <c r="T118" s="357">
        <v>50231.487670000002</v>
      </c>
      <c r="U118" s="357">
        <v>19255.21</v>
      </c>
    </row>
    <row r="119" spans="1:21" ht="15.75" x14ac:dyDescent="0.25">
      <c r="A119" s="355" t="s">
        <v>111</v>
      </c>
      <c r="B119" s="356" t="s">
        <v>3</v>
      </c>
      <c r="C119" s="356" t="s">
        <v>194</v>
      </c>
      <c r="D119" s="356" t="s">
        <v>189</v>
      </c>
      <c r="E119" s="356"/>
      <c r="F119" s="356"/>
      <c r="G119" s="356"/>
      <c r="H119" s="356"/>
      <c r="I119" s="356"/>
      <c r="J119" s="356"/>
      <c r="K119" s="356"/>
      <c r="L119" s="356"/>
      <c r="M119" s="356"/>
      <c r="N119" s="356"/>
      <c r="O119" s="356"/>
      <c r="P119" s="356"/>
      <c r="Q119" s="356"/>
      <c r="R119" s="356"/>
      <c r="S119" s="357">
        <v>67736.548089999997</v>
      </c>
      <c r="T119" s="357">
        <v>33161.681109999998</v>
      </c>
      <c r="U119" s="357">
        <v>1492.85</v>
      </c>
    </row>
    <row r="120" spans="1:21" ht="31.5" x14ac:dyDescent="0.25">
      <c r="A120" s="358" t="s">
        <v>293</v>
      </c>
      <c r="B120" s="359" t="s">
        <v>3</v>
      </c>
      <c r="C120" s="359" t="s">
        <v>194</v>
      </c>
      <c r="D120" s="359" t="s">
        <v>189</v>
      </c>
      <c r="E120" s="359" t="s">
        <v>292</v>
      </c>
      <c r="F120" s="359"/>
      <c r="G120" s="359"/>
      <c r="H120" s="359"/>
      <c r="I120" s="359"/>
      <c r="J120" s="359"/>
      <c r="K120" s="359"/>
      <c r="L120" s="359"/>
      <c r="M120" s="359"/>
      <c r="N120" s="359"/>
      <c r="O120" s="359"/>
      <c r="P120" s="359"/>
      <c r="Q120" s="359"/>
      <c r="R120" s="359"/>
      <c r="S120" s="360">
        <v>507.49</v>
      </c>
      <c r="T120" s="360">
        <v>352.52</v>
      </c>
      <c r="U120" s="360">
        <v>356.85</v>
      </c>
    </row>
    <row r="121" spans="1:21" ht="15.75" x14ac:dyDescent="0.25">
      <c r="A121" s="358" t="s">
        <v>311</v>
      </c>
      <c r="B121" s="359" t="s">
        <v>3</v>
      </c>
      <c r="C121" s="359" t="s">
        <v>194</v>
      </c>
      <c r="D121" s="359" t="s">
        <v>189</v>
      </c>
      <c r="E121" s="359" t="s">
        <v>310</v>
      </c>
      <c r="F121" s="359"/>
      <c r="G121" s="359"/>
      <c r="H121" s="359"/>
      <c r="I121" s="359"/>
      <c r="J121" s="359"/>
      <c r="K121" s="359"/>
      <c r="L121" s="359"/>
      <c r="M121" s="359"/>
      <c r="N121" s="359"/>
      <c r="O121" s="359"/>
      <c r="P121" s="359"/>
      <c r="Q121" s="359"/>
      <c r="R121" s="359"/>
      <c r="S121" s="360">
        <v>507.49</v>
      </c>
      <c r="T121" s="360">
        <v>352.52</v>
      </c>
      <c r="U121" s="360">
        <v>356.85</v>
      </c>
    </row>
    <row r="122" spans="1:21" ht="15.75" x14ac:dyDescent="0.25">
      <c r="A122" s="358" t="s">
        <v>10</v>
      </c>
      <c r="B122" s="359" t="s">
        <v>3</v>
      </c>
      <c r="C122" s="359" t="s">
        <v>194</v>
      </c>
      <c r="D122" s="359" t="s">
        <v>189</v>
      </c>
      <c r="E122" s="359" t="s">
        <v>312</v>
      </c>
      <c r="F122" s="359"/>
      <c r="G122" s="359"/>
      <c r="H122" s="359"/>
      <c r="I122" s="359"/>
      <c r="J122" s="359"/>
      <c r="K122" s="359"/>
      <c r="L122" s="359"/>
      <c r="M122" s="359"/>
      <c r="N122" s="359"/>
      <c r="O122" s="359"/>
      <c r="P122" s="359"/>
      <c r="Q122" s="359"/>
      <c r="R122" s="359"/>
      <c r="S122" s="360">
        <v>507.49</v>
      </c>
      <c r="T122" s="360">
        <v>352.52</v>
      </c>
      <c r="U122" s="360">
        <v>356.85</v>
      </c>
    </row>
    <row r="123" spans="1:21" ht="31.5" x14ac:dyDescent="0.25">
      <c r="A123" s="358" t="s">
        <v>314</v>
      </c>
      <c r="B123" s="359" t="s">
        <v>3</v>
      </c>
      <c r="C123" s="359" t="s">
        <v>194</v>
      </c>
      <c r="D123" s="359" t="s">
        <v>189</v>
      </c>
      <c r="E123" s="359" t="s">
        <v>313</v>
      </c>
      <c r="F123" s="359"/>
      <c r="G123" s="359"/>
      <c r="H123" s="359"/>
      <c r="I123" s="359"/>
      <c r="J123" s="359"/>
      <c r="K123" s="359"/>
      <c r="L123" s="359"/>
      <c r="M123" s="359"/>
      <c r="N123" s="359"/>
      <c r="O123" s="359"/>
      <c r="P123" s="359"/>
      <c r="Q123" s="359"/>
      <c r="R123" s="359"/>
      <c r="S123" s="360">
        <v>244.49</v>
      </c>
      <c r="T123" s="360">
        <v>0</v>
      </c>
      <c r="U123" s="360">
        <v>0</v>
      </c>
    </row>
    <row r="124" spans="1:21" ht="47.25" x14ac:dyDescent="0.25">
      <c r="A124" s="358" t="s">
        <v>452</v>
      </c>
      <c r="B124" s="359" t="s">
        <v>3</v>
      </c>
      <c r="C124" s="359" t="s">
        <v>194</v>
      </c>
      <c r="D124" s="359" t="s">
        <v>189</v>
      </c>
      <c r="E124" s="359" t="s">
        <v>453</v>
      </c>
      <c r="F124" s="359"/>
      <c r="G124" s="359"/>
      <c r="H124" s="359"/>
      <c r="I124" s="359"/>
      <c r="J124" s="359"/>
      <c r="K124" s="359"/>
      <c r="L124" s="359"/>
      <c r="M124" s="359"/>
      <c r="N124" s="359"/>
      <c r="O124" s="359"/>
      <c r="P124" s="359"/>
      <c r="Q124" s="359"/>
      <c r="R124" s="359"/>
      <c r="S124" s="360">
        <v>211.89</v>
      </c>
      <c r="T124" s="360">
        <v>0</v>
      </c>
      <c r="U124" s="360">
        <v>0</v>
      </c>
    </row>
    <row r="125" spans="1:21" ht="15.75" x14ac:dyDescent="0.25">
      <c r="A125" s="361" t="s">
        <v>425</v>
      </c>
      <c r="B125" s="362" t="s">
        <v>3</v>
      </c>
      <c r="C125" s="362" t="s">
        <v>194</v>
      </c>
      <c r="D125" s="362" t="s">
        <v>189</v>
      </c>
      <c r="E125" s="362" t="s">
        <v>453</v>
      </c>
      <c r="F125" s="362"/>
      <c r="G125" s="362"/>
      <c r="H125" s="362"/>
      <c r="I125" s="362"/>
      <c r="J125" s="362"/>
      <c r="K125" s="362"/>
      <c r="L125" s="362"/>
      <c r="M125" s="362"/>
      <c r="N125" s="362"/>
      <c r="O125" s="362"/>
      <c r="P125" s="362"/>
      <c r="Q125" s="362"/>
      <c r="R125" s="362" t="s">
        <v>426</v>
      </c>
      <c r="S125" s="363">
        <v>211.89</v>
      </c>
      <c r="T125" s="363">
        <v>0</v>
      </c>
      <c r="U125" s="363">
        <v>0</v>
      </c>
    </row>
    <row r="126" spans="1:21" ht="47.25" x14ac:dyDescent="0.25">
      <c r="A126" s="358" t="s">
        <v>351</v>
      </c>
      <c r="B126" s="359" t="s">
        <v>3</v>
      </c>
      <c r="C126" s="359" t="s">
        <v>194</v>
      </c>
      <c r="D126" s="359" t="s">
        <v>189</v>
      </c>
      <c r="E126" s="359" t="s">
        <v>264</v>
      </c>
      <c r="F126" s="359"/>
      <c r="G126" s="359"/>
      <c r="H126" s="359"/>
      <c r="I126" s="359"/>
      <c r="J126" s="359"/>
      <c r="K126" s="359"/>
      <c r="L126" s="359"/>
      <c r="M126" s="359"/>
      <c r="N126" s="359"/>
      <c r="O126" s="359"/>
      <c r="P126" s="359"/>
      <c r="Q126" s="359"/>
      <c r="R126" s="359"/>
      <c r="S126" s="360">
        <v>32.6</v>
      </c>
      <c r="T126" s="360">
        <v>0</v>
      </c>
      <c r="U126" s="360">
        <v>0</v>
      </c>
    </row>
    <row r="127" spans="1:21" ht="15.75" x14ac:dyDescent="0.25">
      <c r="A127" s="361" t="s">
        <v>425</v>
      </c>
      <c r="B127" s="362" t="s">
        <v>3</v>
      </c>
      <c r="C127" s="362" t="s">
        <v>194</v>
      </c>
      <c r="D127" s="362" t="s">
        <v>189</v>
      </c>
      <c r="E127" s="362" t="s">
        <v>264</v>
      </c>
      <c r="F127" s="362"/>
      <c r="G127" s="362"/>
      <c r="H127" s="362"/>
      <c r="I127" s="362"/>
      <c r="J127" s="362"/>
      <c r="K127" s="362"/>
      <c r="L127" s="362"/>
      <c r="M127" s="362"/>
      <c r="N127" s="362"/>
      <c r="O127" s="362"/>
      <c r="P127" s="362"/>
      <c r="Q127" s="362"/>
      <c r="R127" s="362" t="s">
        <v>426</v>
      </c>
      <c r="S127" s="363">
        <v>32.6</v>
      </c>
      <c r="T127" s="363">
        <v>0</v>
      </c>
      <c r="U127" s="363">
        <v>0</v>
      </c>
    </row>
    <row r="128" spans="1:21" ht="15.75" x14ac:dyDescent="0.25">
      <c r="A128" s="358" t="s">
        <v>320</v>
      </c>
      <c r="B128" s="359" t="s">
        <v>3</v>
      </c>
      <c r="C128" s="359" t="s">
        <v>194</v>
      </c>
      <c r="D128" s="359" t="s">
        <v>189</v>
      </c>
      <c r="E128" s="359" t="s">
        <v>319</v>
      </c>
      <c r="F128" s="359"/>
      <c r="G128" s="359"/>
      <c r="H128" s="359"/>
      <c r="I128" s="359"/>
      <c r="J128" s="359"/>
      <c r="K128" s="359"/>
      <c r="L128" s="359"/>
      <c r="M128" s="359"/>
      <c r="N128" s="359"/>
      <c r="O128" s="359"/>
      <c r="P128" s="359"/>
      <c r="Q128" s="359"/>
      <c r="R128" s="359"/>
      <c r="S128" s="360">
        <v>263</v>
      </c>
      <c r="T128" s="360">
        <v>352.52</v>
      </c>
      <c r="U128" s="360">
        <v>356.85</v>
      </c>
    </row>
    <row r="129" spans="1:21" ht="63" x14ac:dyDescent="0.25">
      <c r="A129" s="358" t="s">
        <v>352</v>
      </c>
      <c r="B129" s="359" t="s">
        <v>3</v>
      </c>
      <c r="C129" s="359" t="s">
        <v>194</v>
      </c>
      <c r="D129" s="359" t="s">
        <v>189</v>
      </c>
      <c r="E129" s="359" t="s">
        <v>265</v>
      </c>
      <c r="F129" s="359"/>
      <c r="G129" s="359"/>
      <c r="H129" s="359"/>
      <c r="I129" s="359"/>
      <c r="J129" s="359"/>
      <c r="K129" s="359"/>
      <c r="L129" s="359"/>
      <c r="M129" s="359"/>
      <c r="N129" s="359"/>
      <c r="O129" s="359"/>
      <c r="P129" s="359"/>
      <c r="Q129" s="359"/>
      <c r="R129" s="359"/>
      <c r="S129" s="360">
        <v>263</v>
      </c>
      <c r="T129" s="360">
        <v>352.52</v>
      </c>
      <c r="U129" s="360">
        <v>356.85</v>
      </c>
    </row>
    <row r="130" spans="1:21" ht="47.25" x14ac:dyDescent="0.25">
      <c r="A130" s="361" t="s">
        <v>421</v>
      </c>
      <c r="B130" s="362" t="s">
        <v>3</v>
      </c>
      <c r="C130" s="362" t="s">
        <v>194</v>
      </c>
      <c r="D130" s="362" t="s">
        <v>189</v>
      </c>
      <c r="E130" s="362" t="s">
        <v>265</v>
      </c>
      <c r="F130" s="362"/>
      <c r="G130" s="362"/>
      <c r="H130" s="362"/>
      <c r="I130" s="362"/>
      <c r="J130" s="362"/>
      <c r="K130" s="362"/>
      <c r="L130" s="362"/>
      <c r="M130" s="362"/>
      <c r="N130" s="362"/>
      <c r="O130" s="362"/>
      <c r="P130" s="362"/>
      <c r="Q130" s="362"/>
      <c r="R130" s="362" t="s">
        <v>422</v>
      </c>
      <c r="S130" s="363">
        <v>263</v>
      </c>
      <c r="T130" s="363">
        <v>352.52</v>
      </c>
      <c r="U130" s="363">
        <v>356.85</v>
      </c>
    </row>
    <row r="131" spans="1:21" ht="31.5" x14ac:dyDescent="0.25">
      <c r="A131" s="358" t="s">
        <v>325</v>
      </c>
      <c r="B131" s="359" t="s">
        <v>3</v>
      </c>
      <c r="C131" s="359" t="s">
        <v>194</v>
      </c>
      <c r="D131" s="359" t="s">
        <v>189</v>
      </c>
      <c r="E131" s="359" t="s">
        <v>324</v>
      </c>
      <c r="F131" s="359"/>
      <c r="G131" s="359"/>
      <c r="H131" s="359"/>
      <c r="I131" s="359"/>
      <c r="J131" s="359"/>
      <c r="K131" s="359"/>
      <c r="L131" s="359"/>
      <c r="M131" s="359"/>
      <c r="N131" s="359"/>
      <c r="O131" s="359"/>
      <c r="P131" s="359"/>
      <c r="Q131" s="359"/>
      <c r="R131" s="359"/>
      <c r="S131" s="360">
        <v>67229.058090000006</v>
      </c>
      <c r="T131" s="360">
        <v>32809.161110000001</v>
      </c>
      <c r="U131" s="360">
        <v>1136</v>
      </c>
    </row>
    <row r="132" spans="1:21" ht="110.25" x14ac:dyDescent="0.25">
      <c r="A132" s="358" t="s">
        <v>327</v>
      </c>
      <c r="B132" s="359" t="s">
        <v>3</v>
      </c>
      <c r="C132" s="359" t="s">
        <v>194</v>
      </c>
      <c r="D132" s="359" t="s">
        <v>189</v>
      </c>
      <c r="E132" s="359" t="s">
        <v>326</v>
      </c>
      <c r="F132" s="359"/>
      <c r="G132" s="359"/>
      <c r="H132" s="359"/>
      <c r="I132" s="359"/>
      <c r="J132" s="359"/>
      <c r="K132" s="359"/>
      <c r="L132" s="359"/>
      <c r="M132" s="359"/>
      <c r="N132" s="359"/>
      <c r="O132" s="359"/>
      <c r="P132" s="359"/>
      <c r="Q132" s="359"/>
      <c r="R132" s="359"/>
      <c r="S132" s="360">
        <v>67229.058090000006</v>
      </c>
      <c r="T132" s="360">
        <v>32809.161110000001</v>
      </c>
      <c r="U132" s="360">
        <v>1136</v>
      </c>
    </row>
    <row r="133" spans="1:21" ht="31.5" x14ac:dyDescent="0.25">
      <c r="A133" s="358" t="s">
        <v>431</v>
      </c>
      <c r="B133" s="359" t="s">
        <v>3</v>
      </c>
      <c r="C133" s="359" t="s">
        <v>194</v>
      </c>
      <c r="D133" s="359" t="s">
        <v>189</v>
      </c>
      <c r="E133" s="359" t="s">
        <v>381</v>
      </c>
      <c r="F133" s="359"/>
      <c r="G133" s="359"/>
      <c r="H133" s="359"/>
      <c r="I133" s="359"/>
      <c r="J133" s="359"/>
      <c r="K133" s="359"/>
      <c r="L133" s="359"/>
      <c r="M133" s="359"/>
      <c r="N133" s="359"/>
      <c r="O133" s="359"/>
      <c r="P133" s="359"/>
      <c r="Q133" s="359"/>
      <c r="R133" s="359"/>
      <c r="S133" s="360">
        <v>57087.058090000006</v>
      </c>
      <c r="T133" s="360">
        <v>29056.64111</v>
      </c>
      <c r="U133" s="360">
        <v>0</v>
      </c>
    </row>
    <row r="134" spans="1:21" ht="63" x14ac:dyDescent="0.25">
      <c r="A134" s="358" t="s">
        <v>454</v>
      </c>
      <c r="B134" s="359" t="s">
        <v>3</v>
      </c>
      <c r="C134" s="359" t="s">
        <v>194</v>
      </c>
      <c r="D134" s="359" t="s">
        <v>189</v>
      </c>
      <c r="E134" s="359" t="s">
        <v>445</v>
      </c>
      <c r="F134" s="359"/>
      <c r="G134" s="359"/>
      <c r="H134" s="359"/>
      <c r="I134" s="359"/>
      <c r="J134" s="359"/>
      <c r="K134" s="359"/>
      <c r="L134" s="359"/>
      <c r="M134" s="359"/>
      <c r="N134" s="359"/>
      <c r="O134" s="359"/>
      <c r="P134" s="359"/>
      <c r="Q134" s="359"/>
      <c r="R134" s="359"/>
      <c r="S134" s="360">
        <v>57087.058090000006</v>
      </c>
      <c r="T134" s="360">
        <v>29056.64111</v>
      </c>
      <c r="U134" s="360">
        <v>0</v>
      </c>
    </row>
    <row r="135" spans="1:21" ht="47.25" x14ac:dyDescent="0.25">
      <c r="A135" s="358" t="s">
        <v>447</v>
      </c>
      <c r="B135" s="359" t="s">
        <v>3</v>
      </c>
      <c r="C135" s="359" t="s">
        <v>194</v>
      </c>
      <c r="D135" s="359" t="s">
        <v>189</v>
      </c>
      <c r="E135" s="359" t="s">
        <v>446</v>
      </c>
      <c r="F135" s="359"/>
      <c r="G135" s="359"/>
      <c r="H135" s="359"/>
      <c r="I135" s="359"/>
      <c r="J135" s="359"/>
      <c r="K135" s="359"/>
      <c r="L135" s="359"/>
      <c r="M135" s="359"/>
      <c r="N135" s="359"/>
      <c r="O135" s="359"/>
      <c r="P135" s="359"/>
      <c r="Q135" s="359"/>
      <c r="R135" s="359"/>
      <c r="S135" s="360">
        <v>56521.839690000001</v>
      </c>
      <c r="T135" s="360">
        <v>0</v>
      </c>
      <c r="U135" s="360">
        <v>0</v>
      </c>
    </row>
    <row r="136" spans="1:21" ht="47.25" x14ac:dyDescent="0.25">
      <c r="A136" s="361" t="s">
        <v>429</v>
      </c>
      <c r="B136" s="362" t="s">
        <v>3</v>
      </c>
      <c r="C136" s="362" t="s">
        <v>194</v>
      </c>
      <c r="D136" s="362" t="s">
        <v>189</v>
      </c>
      <c r="E136" s="362" t="s">
        <v>446</v>
      </c>
      <c r="F136" s="362"/>
      <c r="G136" s="362"/>
      <c r="H136" s="362"/>
      <c r="I136" s="362"/>
      <c r="J136" s="362"/>
      <c r="K136" s="362"/>
      <c r="L136" s="362"/>
      <c r="M136" s="362"/>
      <c r="N136" s="362"/>
      <c r="O136" s="362"/>
      <c r="P136" s="362"/>
      <c r="Q136" s="362"/>
      <c r="R136" s="362" t="s">
        <v>430</v>
      </c>
      <c r="S136" s="363">
        <v>54739.839690000001</v>
      </c>
      <c r="T136" s="363">
        <v>0</v>
      </c>
      <c r="U136" s="363">
        <v>0</v>
      </c>
    </row>
    <row r="137" spans="1:21" ht="31.5" x14ac:dyDescent="0.25">
      <c r="A137" s="361" t="s">
        <v>427</v>
      </c>
      <c r="B137" s="362" t="s">
        <v>3</v>
      </c>
      <c r="C137" s="362" t="s">
        <v>194</v>
      </c>
      <c r="D137" s="362" t="s">
        <v>189</v>
      </c>
      <c r="E137" s="362" t="s">
        <v>446</v>
      </c>
      <c r="F137" s="362"/>
      <c r="G137" s="362"/>
      <c r="H137" s="362"/>
      <c r="I137" s="362"/>
      <c r="J137" s="362"/>
      <c r="K137" s="362"/>
      <c r="L137" s="362"/>
      <c r="M137" s="362"/>
      <c r="N137" s="362"/>
      <c r="O137" s="362"/>
      <c r="P137" s="362"/>
      <c r="Q137" s="362"/>
      <c r="R137" s="362" t="s">
        <v>428</v>
      </c>
      <c r="S137" s="363">
        <v>1782</v>
      </c>
      <c r="T137" s="363">
        <v>0</v>
      </c>
      <c r="U137" s="363">
        <v>0</v>
      </c>
    </row>
    <row r="138" spans="1:21" ht="47.25" x14ac:dyDescent="0.25">
      <c r="A138" s="358" t="s">
        <v>447</v>
      </c>
      <c r="B138" s="359" t="s">
        <v>3</v>
      </c>
      <c r="C138" s="359" t="s">
        <v>194</v>
      </c>
      <c r="D138" s="359" t="s">
        <v>189</v>
      </c>
      <c r="E138" s="359" t="s">
        <v>449</v>
      </c>
      <c r="F138" s="359"/>
      <c r="G138" s="359"/>
      <c r="H138" s="359"/>
      <c r="I138" s="359"/>
      <c r="J138" s="359"/>
      <c r="K138" s="359"/>
      <c r="L138" s="359"/>
      <c r="M138" s="359"/>
      <c r="N138" s="359"/>
      <c r="O138" s="359"/>
      <c r="P138" s="359"/>
      <c r="Q138" s="359"/>
      <c r="R138" s="359"/>
      <c r="S138" s="360">
        <v>0</v>
      </c>
      <c r="T138" s="360">
        <v>28789.207670000003</v>
      </c>
      <c r="U138" s="360">
        <v>0</v>
      </c>
    </row>
    <row r="139" spans="1:21" ht="47.25" x14ac:dyDescent="0.25">
      <c r="A139" s="361" t="s">
        <v>429</v>
      </c>
      <c r="B139" s="362" t="s">
        <v>3</v>
      </c>
      <c r="C139" s="362" t="s">
        <v>194</v>
      </c>
      <c r="D139" s="362" t="s">
        <v>189</v>
      </c>
      <c r="E139" s="362" t="s">
        <v>449</v>
      </c>
      <c r="F139" s="362"/>
      <c r="G139" s="362"/>
      <c r="H139" s="362"/>
      <c r="I139" s="362"/>
      <c r="J139" s="362"/>
      <c r="K139" s="362"/>
      <c r="L139" s="362"/>
      <c r="M139" s="362"/>
      <c r="N139" s="362"/>
      <c r="O139" s="362"/>
      <c r="P139" s="362"/>
      <c r="Q139" s="362"/>
      <c r="R139" s="362" t="s">
        <v>430</v>
      </c>
      <c r="S139" s="363">
        <v>0</v>
      </c>
      <c r="T139" s="363">
        <v>28789.207670000003</v>
      </c>
      <c r="U139" s="363">
        <v>0</v>
      </c>
    </row>
    <row r="140" spans="1:21" ht="47.25" x14ac:dyDescent="0.25">
      <c r="A140" s="358" t="s">
        <v>447</v>
      </c>
      <c r="B140" s="359" t="s">
        <v>3</v>
      </c>
      <c r="C140" s="359" t="s">
        <v>194</v>
      </c>
      <c r="D140" s="359" t="s">
        <v>189</v>
      </c>
      <c r="E140" s="359" t="s">
        <v>448</v>
      </c>
      <c r="F140" s="359"/>
      <c r="G140" s="359"/>
      <c r="H140" s="359"/>
      <c r="I140" s="359"/>
      <c r="J140" s="359"/>
      <c r="K140" s="359"/>
      <c r="L140" s="359"/>
      <c r="M140" s="359"/>
      <c r="N140" s="359"/>
      <c r="O140" s="359"/>
      <c r="P140" s="359"/>
      <c r="Q140" s="359"/>
      <c r="R140" s="359"/>
      <c r="S140" s="360">
        <v>565.21839999999997</v>
      </c>
      <c r="T140" s="360">
        <v>267.43344000000002</v>
      </c>
      <c r="U140" s="360">
        <v>0</v>
      </c>
    </row>
    <row r="141" spans="1:21" ht="47.25" x14ac:dyDescent="0.25">
      <c r="A141" s="361" t="s">
        <v>429</v>
      </c>
      <c r="B141" s="362" t="s">
        <v>3</v>
      </c>
      <c r="C141" s="362" t="s">
        <v>194</v>
      </c>
      <c r="D141" s="362" t="s">
        <v>189</v>
      </c>
      <c r="E141" s="362" t="s">
        <v>448</v>
      </c>
      <c r="F141" s="362"/>
      <c r="G141" s="362"/>
      <c r="H141" s="362"/>
      <c r="I141" s="362"/>
      <c r="J141" s="362"/>
      <c r="K141" s="362"/>
      <c r="L141" s="362"/>
      <c r="M141" s="362"/>
      <c r="N141" s="362"/>
      <c r="O141" s="362"/>
      <c r="P141" s="362"/>
      <c r="Q141" s="362"/>
      <c r="R141" s="362" t="s">
        <v>430</v>
      </c>
      <c r="S141" s="363">
        <v>547.21839999999997</v>
      </c>
      <c r="T141" s="363">
        <v>267.43344000000002</v>
      </c>
      <c r="U141" s="363">
        <v>0</v>
      </c>
    </row>
    <row r="142" spans="1:21" ht="31.5" x14ac:dyDescent="0.25">
      <c r="A142" s="361" t="s">
        <v>427</v>
      </c>
      <c r="B142" s="362" t="s">
        <v>3</v>
      </c>
      <c r="C142" s="362" t="s">
        <v>194</v>
      </c>
      <c r="D142" s="362" t="s">
        <v>189</v>
      </c>
      <c r="E142" s="362" t="s">
        <v>448</v>
      </c>
      <c r="F142" s="362"/>
      <c r="G142" s="362"/>
      <c r="H142" s="362"/>
      <c r="I142" s="362"/>
      <c r="J142" s="362"/>
      <c r="K142" s="362"/>
      <c r="L142" s="362"/>
      <c r="M142" s="362"/>
      <c r="N142" s="362"/>
      <c r="O142" s="362"/>
      <c r="P142" s="362"/>
      <c r="Q142" s="362"/>
      <c r="R142" s="362" t="s">
        <v>428</v>
      </c>
      <c r="S142" s="363">
        <v>18</v>
      </c>
      <c r="T142" s="363">
        <v>0</v>
      </c>
      <c r="U142" s="363">
        <v>0</v>
      </c>
    </row>
    <row r="143" spans="1:21" ht="31.5" x14ac:dyDescent="0.25">
      <c r="A143" s="358" t="s">
        <v>329</v>
      </c>
      <c r="B143" s="359" t="s">
        <v>3</v>
      </c>
      <c r="C143" s="359" t="s">
        <v>194</v>
      </c>
      <c r="D143" s="359" t="s">
        <v>189</v>
      </c>
      <c r="E143" s="359" t="s">
        <v>328</v>
      </c>
      <c r="F143" s="359"/>
      <c r="G143" s="359"/>
      <c r="H143" s="359"/>
      <c r="I143" s="359"/>
      <c r="J143" s="359"/>
      <c r="K143" s="359"/>
      <c r="L143" s="359"/>
      <c r="M143" s="359"/>
      <c r="N143" s="359"/>
      <c r="O143" s="359"/>
      <c r="P143" s="359"/>
      <c r="Q143" s="359"/>
      <c r="R143" s="359"/>
      <c r="S143" s="360">
        <v>1142</v>
      </c>
      <c r="T143" s="360">
        <v>1136</v>
      </c>
      <c r="U143" s="360">
        <v>1136</v>
      </c>
    </row>
    <row r="144" spans="1:21" ht="78.75" x14ac:dyDescent="0.25">
      <c r="A144" s="358" t="s">
        <v>335</v>
      </c>
      <c r="B144" s="359" t="s">
        <v>3</v>
      </c>
      <c r="C144" s="359" t="s">
        <v>194</v>
      </c>
      <c r="D144" s="359" t="s">
        <v>189</v>
      </c>
      <c r="E144" s="359" t="s">
        <v>334</v>
      </c>
      <c r="F144" s="359"/>
      <c r="G144" s="359"/>
      <c r="H144" s="359"/>
      <c r="I144" s="359"/>
      <c r="J144" s="359"/>
      <c r="K144" s="359"/>
      <c r="L144" s="359"/>
      <c r="M144" s="359"/>
      <c r="N144" s="359"/>
      <c r="O144" s="359"/>
      <c r="P144" s="359"/>
      <c r="Q144" s="359"/>
      <c r="R144" s="359"/>
      <c r="S144" s="360">
        <v>1142</v>
      </c>
      <c r="T144" s="360">
        <v>1136</v>
      </c>
      <c r="U144" s="360">
        <v>1136</v>
      </c>
    </row>
    <row r="145" spans="1:21" ht="63" x14ac:dyDescent="0.25">
      <c r="A145" s="358" t="s">
        <v>353</v>
      </c>
      <c r="B145" s="359" t="s">
        <v>3</v>
      </c>
      <c r="C145" s="359" t="s">
        <v>194</v>
      </c>
      <c r="D145" s="359" t="s">
        <v>189</v>
      </c>
      <c r="E145" s="359" t="s">
        <v>266</v>
      </c>
      <c r="F145" s="359"/>
      <c r="G145" s="359"/>
      <c r="H145" s="359"/>
      <c r="I145" s="359"/>
      <c r="J145" s="359"/>
      <c r="K145" s="359"/>
      <c r="L145" s="359"/>
      <c r="M145" s="359"/>
      <c r="N145" s="359"/>
      <c r="O145" s="359"/>
      <c r="P145" s="359"/>
      <c r="Q145" s="359"/>
      <c r="R145" s="359"/>
      <c r="S145" s="360">
        <v>1142</v>
      </c>
      <c r="T145" s="360">
        <v>1136</v>
      </c>
      <c r="U145" s="360">
        <v>1136</v>
      </c>
    </row>
    <row r="146" spans="1:21" ht="47.25" x14ac:dyDescent="0.25">
      <c r="A146" s="361" t="s">
        <v>421</v>
      </c>
      <c r="B146" s="362" t="s">
        <v>3</v>
      </c>
      <c r="C146" s="362" t="s">
        <v>194</v>
      </c>
      <c r="D146" s="362" t="s">
        <v>189</v>
      </c>
      <c r="E146" s="362" t="s">
        <v>266</v>
      </c>
      <c r="F146" s="362"/>
      <c r="G146" s="362"/>
      <c r="H146" s="362"/>
      <c r="I146" s="362"/>
      <c r="J146" s="362"/>
      <c r="K146" s="362"/>
      <c r="L146" s="362"/>
      <c r="M146" s="362"/>
      <c r="N146" s="362"/>
      <c r="O146" s="362"/>
      <c r="P146" s="362"/>
      <c r="Q146" s="362"/>
      <c r="R146" s="362" t="s">
        <v>422</v>
      </c>
      <c r="S146" s="363">
        <v>1142</v>
      </c>
      <c r="T146" s="363">
        <v>1136</v>
      </c>
      <c r="U146" s="363">
        <v>1136</v>
      </c>
    </row>
    <row r="147" spans="1:21" ht="31.5" x14ac:dyDescent="0.25">
      <c r="A147" s="358" t="s">
        <v>343</v>
      </c>
      <c r="B147" s="359" t="s">
        <v>3</v>
      </c>
      <c r="C147" s="359" t="s">
        <v>194</v>
      </c>
      <c r="D147" s="359" t="s">
        <v>189</v>
      </c>
      <c r="E147" s="359" t="s">
        <v>342</v>
      </c>
      <c r="F147" s="359"/>
      <c r="G147" s="359"/>
      <c r="H147" s="359"/>
      <c r="I147" s="359"/>
      <c r="J147" s="359"/>
      <c r="K147" s="359"/>
      <c r="L147" s="359"/>
      <c r="M147" s="359"/>
      <c r="N147" s="359"/>
      <c r="O147" s="359"/>
      <c r="P147" s="359"/>
      <c r="Q147" s="359"/>
      <c r="R147" s="359"/>
      <c r="S147" s="360">
        <v>9000</v>
      </c>
      <c r="T147" s="360">
        <v>2616.52</v>
      </c>
      <c r="U147" s="360">
        <v>0</v>
      </c>
    </row>
    <row r="148" spans="1:21" ht="78.75" x14ac:dyDescent="0.25">
      <c r="A148" s="358" t="s">
        <v>355</v>
      </c>
      <c r="B148" s="359" t="s">
        <v>3</v>
      </c>
      <c r="C148" s="359" t="s">
        <v>194</v>
      </c>
      <c r="D148" s="359" t="s">
        <v>189</v>
      </c>
      <c r="E148" s="359" t="s">
        <v>354</v>
      </c>
      <c r="F148" s="359"/>
      <c r="G148" s="359"/>
      <c r="H148" s="359"/>
      <c r="I148" s="359"/>
      <c r="J148" s="359"/>
      <c r="K148" s="359"/>
      <c r="L148" s="359"/>
      <c r="M148" s="359"/>
      <c r="N148" s="359"/>
      <c r="O148" s="359"/>
      <c r="P148" s="359"/>
      <c r="Q148" s="359"/>
      <c r="R148" s="359"/>
      <c r="S148" s="360">
        <v>9000</v>
      </c>
      <c r="T148" s="360">
        <v>2616.52</v>
      </c>
      <c r="U148" s="360">
        <v>0</v>
      </c>
    </row>
    <row r="149" spans="1:21" ht="47.25" x14ac:dyDescent="0.25">
      <c r="A149" s="358" t="s">
        <v>447</v>
      </c>
      <c r="B149" s="359" t="s">
        <v>3</v>
      </c>
      <c r="C149" s="359" t="s">
        <v>194</v>
      </c>
      <c r="D149" s="359" t="s">
        <v>189</v>
      </c>
      <c r="E149" s="359" t="s">
        <v>455</v>
      </c>
      <c r="F149" s="359"/>
      <c r="G149" s="359"/>
      <c r="H149" s="359"/>
      <c r="I149" s="359"/>
      <c r="J149" s="359"/>
      <c r="K149" s="359"/>
      <c r="L149" s="359"/>
      <c r="M149" s="359"/>
      <c r="N149" s="359"/>
      <c r="O149" s="359"/>
      <c r="P149" s="359"/>
      <c r="Q149" s="359"/>
      <c r="R149" s="359"/>
      <c r="S149" s="360">
        <v>9000</v>
      </c>
      <c r="T149" s="360">
        <v>0</v>
      </c>
      <c r="U149" s="360">
        <v>0</v>
      </c>
    </row>
    <row r="150" spans="1:21" ht="47.25" x14ac:dyDescent="0.25">
      <c r="A150" s="361" t="s">
        <v>429</v>
      </c>
      <c r="B150" s="362" t="s">
        <v>3</v>
      </c>
      <c r="C150" s="362" t="s">
        <v>194</v>
      </c>
      <c r="D150" s="362" t="s">
        <v>189</v>
      </c>
      <c r="E150" s="362" t="s">
        <v>455</v>
      </c>
      <c r="F150" s="362"/>
      <c r="G150" s="362"/>
      <c r="H150" s="362"/>
      <c r="I150" s="362"/>
      <c r="J150" s="362"/>
      <c r="K150" s="362"/>
      <c r="L150" s="362"/>
      <c r="M150" s="362"/>
      <c r="N150" s="362"/>
      <c r="O150" s="362"/>
      <c r="P150" s="362"/>
      <c r="Q150" s="362"/>
      <c r="R150" s="362" t="s">
        <v>430</v>
      </c>
      <c r="S150" s="363">
        <v>9000</v>
      </c>
      <c r="T150" s="363">
        <v>0</v>
      </c>
      <c r="U150" s="363">
        <v>0</v>
      </c>
    </row>
    <row r="151" spans="1:21" ht="31.5" x14ac:dyDescent="0.25">
      <c r="A151" s="358" t="s">
        <v>356</v>
      </c>
      <c r="B151" s="359" t="s">
        <v>3</v>
      </c>
      <c r="C151" s="359" t="s">
        <v>194</v>
      </c>
      <c r="D151" s="359" t="s">
        <v>189</v>
      </c>
      <c r="E151" s="359" t="s">
        <v>267</v>
      </c>
      <c r="F151" s="359"/>
      <c r="G151" s="359"/>
      <c r="H151" s="359"/>
      <c r="I151" s="359"/>
      <c r="J151" s="359"/>
      <c r="K151" s="359"/>
      <c r="L151" s="359"/>
      <c r="M151" s="359"/>
      <c r="N151" s="359"/>
      <c r="O151" s="359"/>
      <c r="P151" s="359"/>
      <c r="Q151" s="359"/>
      <c r="R151" s="359"/>
      <c r="S151" s="360">
        <v>0</v>
      </c>
      <c r="T151" s="360">
        <v>2616.52</v>
      </c>
      <c r="U151" s="360">
        <v>0</v>
      </c>
    </row>
    <row r="152" spans="1:21" ht="47.25" x14ac:dyDescent="0.25">
      <c r="A152" s="361" t="s">
        <v>429</v>
      </c>
      <c r="B152" s="362" t="s">
        <v>3</v>
      </c>
      <c r="C152" s="362" t="s">
        <v>194</v>
      </c>
      <c r="D152" s="362" t="s">
        <v>189</v>
      </c>
      <c r="E152" s="362" t="s">
        <v>267</v>
      </c>
      <c r="F152" s="362"/>
      <c r="G152" s="362"/>
      <c r="H152" s="362"/>
      <c r="I152" s="362"/>
      <c r="J152" s="362"/>
      <c r="K152" s="362"/>
      <c r="L152" s="362"/>
      <c r="M152" s="362"/>
      <c r="N152" s="362"/>
      <c r="O152" s="362"/>
      <c r="P152" s="362"/>
      <c r="Q152" s="362"/>
      <c r="R152" s="362" t="s">
        <v>430</v>
      </c>
      <c r="S152" s="363">
        <v>0</v>
      </c>
      <c r="T152" s="363">
        <v>2616.52</v>
      </c>
      <c r="U152" s="363">
        <v>0</v>
      </c>
    </row>
    <row r="153" spans="1:21" ht="15.75" x14ac:dyDescent="0.25">
      <c r="A153" s="355" t="s">
        <v>112</v>
      </c>
      <c r="B153" s="356" t="s">
        <v>3</v>
      </c>
      <c r="C153" s="356" t="s">
        <v>194</v>
      </c>
      <c r="D153" s="356" t="s">
        <v>184</v>
      </c>
      <c r="E153" s="356"/>
      <c r="F153" s="356"/>
      <c r="G153" s="356"/>
      <c r="H153" s="356"/>
      <c r="I153" s="356"/>
      <c r="J153" s="356"/>
      <c r="K153" s="356"/>
      <c r="L153" s="356"/>
      <c r="M153" s="356"/>
      <c r="N153" s="356"/>
      <c r="O153" s="356"/>
      <c r="P153" s="356"/>
      <c r="Q153" s="356"/>
      <c r="R153" s="356"/>
      <c r="S153" s="357">
        <v>156.22999999999999</v>
      </c>
      <c r="T153" s="357">
        <v>35</v>
      </c>
      <c r="U153" s="357">
        <v>35</v>
      </c>
    </row>
    <row r="154" spans="1:21" ht="31.5" x14ac:dyDescent="0.25">
      <c r="A154" s="358" t="s">
        <v>293</v>
      </c>
      <c r="B154" s="359" t="s">
        <v>3</v>
      </c>
      <c r="C154" s="359" t="s">
        <v>194</v>
      </c>
      <c r="D154" s="359" t="s">
        <v>184</v>
      </c>
      <c r="E154" s="359" t="s">
        <v>292</v>
      </c>
      <c r="F154" s="359"/>
      <c r="G154" s="359"/>
      <c r="H154" s="359"/>
      <c r="I154" s="359"/>
      <c r="J154" s="359"/>
      <c r="K154" s="359"/>
      <c r="L154" s="359"/>
      <c r="M154" s="359"/>
      <c r="N154" s="359"/>
      <c r="O154" s="359"/>
      <c r="P154" s="359"/>
      <c r="Q154" s="359"/>
      <c r="R154" s="359"/>
      <c r="S154" s="360">
        <v>156.22999999999999</v>
      </c>
      <c r="T154" s="360">
        <v>35</v>
      </c>
      <c r="U154" s="360">
        <v>35</v>
      </c>
    </row>
    <row r="155" spans="1:21" ht="15.75" x14ac:dyDescent="0.25">
      <c r="A155" s="358" t="s">
        <v>311</v>
      </c>
      <c r="B155" s="359" t="s">
        <v>3</v>
      </c>
      <c r="C155" s="359" t="s">
        <v>194</v>
      </c>
      <c r="D155" s="359" t="s">
        <v>184</v>
      </c>
      <c r="E155" s="359" t="s">
        <v>310</v>
      </c>
      <c r="F155" s="359"/>
      <c r="G155" s="359"/>
      <c r="H155" s="359"/>
      <c r="I155" s="359"/>
      <c r="J155" s="359"/>
      <c r="K155" s="359"/>
      <c r="L155" s="359"/>
      <c r="M155" s="359"/>
      <c r="N155" s="359"/>
      <c r="O155" s="359"/>
      <c r="P155" s="359"/>
      <c r="Q155" s="359"/>
      <c r="R155" s="359"/>
      <c r="S155" s="360">
        <v>156.22999999999999</v>
      </c>
      <c r="T155" s="360">
        <v>35</v>
      </c>
      <c r="U155" s="360">
        <v>35</v>
      </c>
    </row>
    <row r="156" spans="1:21" ht="15.75" x14ac:dyDescent="0.25">
      <c r="A156" s="358" t="s">
        <v>10</v>
      </c>
      <c r="B156" s="359" t="s">
        <v>3</v>
      </c>
      <c r="C156" s="359" t="s">
        <v>194</v>
      </c>
      <c r="D156" s="359" t="s">
        <v>184</v>
      </c>
      <c r="E156" s="359" t="s">
        <v>312</v>
      </c>
      <c r="F156" s="359"/>
      <c r="G156" s="359"/>
      <c r="H156" s="359"/>
      <c r="I156" s="359"/>
      <c r="J156" s="359"/>
      <c r="K156" s="359"/>
      <c r="L156" s="359"/>
      <c r="M156" s="359"/>
      <c r="N156" s="359"/>
      <c r="O156" s="359"/>
      <c r="P156" s="359"/>
      <c r="Q156" s="359"/>
      <c r="R156" s="359"/>
      <c r="S156" s="360">
        <v>156.22999999999999</v>
      </c>
      <c r="T156" s="360">
        <v>35</v>
      </c>
      <c r="U156" s="360">
        <v>35</v>
      </c>
    </row>
    <row r="157" spans="1:21" ht="31.5" x14ac:dyDescent="0.25">
      <c r="A157" s="358" t="s">
        <v>314</v>
      </c>
      <c r="B157" s="359" t="s">
        <v>3</v>
      </c>
      <c r="C157" s="359" t="s">
        <v>194</v>
      </c>
      <c r="D157" s="359" t="s">
        <v>184</v>
      </c>
      <c r="E157" s="359" t="s">
        <v>313</v>
      </c>
      <c r="F157" s="359"/>
      <c r="G157" s="359"/>
      <c r="H157" s="359"/>
      <c r="I157" s="359"/>
      <c r="J157" s="359"/>
      <c r="K157" s="359"/>
      <c r="L157" s="359"/>
      <c r="M157" s="359"/>
      <c r="N157" s="359"/>
      <c r="O157" s="359"/>
      <c r="P157" s="359"/>
      <c r="Q157" s="359"/>
      <c r="R157" s="359"/>
      <c r="S157" s="360">
        <v>121.23</v>
      </c>
      <c r="T157" s="360">
        <v>0</v>
      </c>
      <c r="U157" s="360">
        <v>0</v>
      </c>
    </row>
    <row r="158" spans="1:21" ht="78.75" x14ac:dyDescent="0.25">
      <c r="A158" s="358" t="s">
        <v>357</v>
      </c>
      <c r="B158" s="359" t="s">
        <v>3</v>
      </c>
      <c r="C158" s="359" t="s">
        <v>194</v>
      </c>
      <c r="D158" s="359" t="s">
        <v>184</v>
      </c>
      <c r="E158" s="359" t="s">
        <v>268</v>
      </c>
      <c r="F158" s="359"/>
      <c r="G158" s="359"/>
      <c r="H158" s="359"/>
      <c r="I158" s="359"/>
      <c r="J158" s="359"/>
      <c r="K158" s="359"/>
      <c r="L158" s="359"/>
      <c r="M158" s="359"/>
      <c r="N158" s="359"/>
      <c r="O158" s="359"/>
      <c r="P158" s="359"/>
      <c r="Q158" s="359"/>
      <c r="R158" s="359"/>
      <c r="S158" s="360">
        <v>121.23</v>
      </c>
      <c r="T158" s="360">
        <v>0</v>
      </c>
      <c r="U158" s="360">
        <v>0</v>
      </c>
    </row>
    <row r="159" spans="1:21" ht="15.75" x14ac:dyDescent="0.25">
      <c r="A159" s="361" t="s">
        <v>425</v>
      </c>
      <c r="B159" s="362" t="s">
        <v>3</v>
      </c>
      <c r="C159" s="362" t="s">
        <v>194</v>
      </c>
      <c r="D159" s="362" t="s">
        <v>184</v>
      </c>
      <c r="E159" s="362" t="s">
        <v>268</v>
      </c>
      <c r="F159" s="362"/>
      <c r="G159" s="362"/>
      <c r="H159" s="362"/>
      <c r="I159" s="362"/>
      <c r="J159" s="362"/>
      <c r="K159" s="362"/>
      <c r="L159" s="362"/>
      <c r="M159" s="362"/>
      <c r="N159" s="362"/>
      <c r="O159" s="362"/>
      <c r="P159" s="362"/>
      <c r="Q159" s="362"/>
      <c r="R159" s="362" t="s">
        <v>426</v>
      </c>
      <c r="S159" s="363">
        <v>121.23</v>
      </c>
      <c r="T159" s="363">
        <v>0</v>
      </c>
      <c r="U159" s="363">
        <v>0</v>
      </c>
    </row>
    <row r="160" spans="1:21" ht="15.75" x14ac:dyDescent="0.25">
      <c r="A160" s="358" t="s">
        <v>320</v>
      </c>
      <c r="B160" s="359" t="s">
        <v>3</v>
      </c>
      <c r="C160" s="359" t="s">
        <v>194</v>
      </c>
      <c r="D160" s="359" t="s">
        <v>184</v>
      </c>
      <c r="E160" s="359" t="s">
        <v>319</v>
      </c>
      <c r="F160" s="359"/>
      <c r="G160" s="359"/>
      <c r="H160" s="359"/>
      <c r="I160" s="359"/>
      <c r="J160" s="359"/>
      <c r="K160" s="359"/>
      <c r="L160" s="359"/>
      <c r="M160" s="359"/>
      <c r="N160" s="359"/>
      <c r="O160" s="359"/>
      <c r="P160" s="359"/>
      <c r="Q160" s="359"/>
      <c r="R160" s="359"/>
      <c r="S160" s="360">
        <v>35</v>
      </c>
      <c r="T160" s="360">
        <v>35</v>
      </c>
      <c r="U160" s="360">
        <v>35</v>
      </c>
    </row>
    <row r="161" spans="1:21" ht="63" x14ac:dyDescent="0.25">
      <c r="A161" s="358" t="s">
        <v>352</v>
      </c>
      <c r="B161" s="359" t="s">
        <v>3</v>
      </c>
      <c r="C161" s="359" t="s">
        <v>194</v>
      </c>
      <c r="D161" s="359" t="s">
        <v>184</v>
      </c>
      <c r="E161" s="359" t="s">
        <v>265</v>
      </c>
      <c r="F161" s="359"/>
      <c r="G161" s="359"/>
      <c r="H161" s="359"/>
      <c r="I161" s="359"/>
      <c r="J161" s="359"/>
      <c r="K161" s="359"/>
      <c r="L161" s="359"/>
      <c r="M161" s="359"/>
      <c r="N161" s="359"/>
      <c r="O161" s="359"/>
      <c r="P161" s="359"/>
      <c r="Q161" s="359"/>
      <c r="R161" s="359"/>
      <c r="S161" s="360">
        <v>35</v>
      </c>
      <c r="T161" s="360">
        <v>35</v>
      </c>
      <c r="U161" s="360">
        <v>35</v>
      </c>
    </row>
    <row r="162" spans="1:21" ht="47.25" x14ac:dyDescent="0.25">
      <c r="A162" s="361" t="s">
        <v>421</v>
      </c>
      <c r="B162" s="362" t="s">
        <v>3</v>
      </c>
      <c r="C162" s="362" t="s">
        <v>194</v>
      </c>
      <c r="D162" s="362" t="s">
        <v>184</v>
      </c>
      <c r="E162" s="362" t="s">
        <v>265</v>
      </c>
      <c r="F162" s="362"/>
      <c r="G162" s="362"/>
      <c r="H162" s="362"/>
      <c r="I162" s="362"/>
      <c r="J162" s="362"/>
      <c r="K162" s="362"/>
      <c r="L162" s="362"/>
      <c r="M162" s="362"/>
      <c r="N162" s="362"/>
      <c r="O162" s="362"/>
      <c r="P162" s="362"/>
      <c r="Q162" s="362"/>
      <c r="R162" s="362" t="s">
        <v>422</v>
      </c>
      <c r="S162" s="363">
        <v>35</v>
      </c>
      <c r="T162" s="363">
        <v>35</v>
      </c>
      <c r="U162" s="363">
        <v>35</v>
      </c>
    </row>
    <row r="163" spans="1:21" ht="15.75" x14ac:dyDescent="0.25">
      <c r="A163" s="355" t="s">
        <v>113</v>
      </c>
      <c r="B163" s="356" t="s">
        <v>3</v>
      </c>
      <c r="C163" s="356" t="s">
        <v>194</v>
      </c>
      <c r="D163" s="356" t="s">
        <v>193</v>
      </c>
      <c r="E163" s="356"/>
      <c r="F163" s="356"/>
      <c r="G163" s="356"/>
      <c r="H163" s="356"/>
      <c r="I163" s="356"/>
      <c r="J163" s="356"/>
      <c r="K163" s="356"/>
      <c r="L163" s="356"/>
      <c r="M163" s="356"/>
      <c r="N163" s="356"/>
      <c r="O163" s="356"/>
      <c r="P163" s="356"/>
      <c r="Q163" s="356"/>
      <c r="R163" s="356"/>
      <c r="S163" s="357">
        <v>41471.754270000005</v>
      </c>
      <c r="T163" s="357">
        <v>17034.806559999997</v>
      </c>
      <c r="U163" s="357">
        <v>17727.36</v>
      </c>
    </row>
    <row r="164" spans="1:21" ht="31.5" x14ac:dyDescent="0.25">
      <c r="A164" s="358" t="s">
        <v>325</v>
      </c>
      <c r="B164" s="359" t="s">
        <v>3</v>
      </c>
      <c r="C164" s="359" t="s">
        <v>194</v>
      </c>
      <c r="D164" s="359" t="s">
        <v>193</v>
      </c>
      <c r="E164" s="359" t="s">
        <v>324</v>
      </c>
      <c r="F164" s="359"/>
      <c r="G164" s="359"/>
      <c r="H164" s="359"/>
      <c r="I164" s="359"/>
      <c r="J164" s="359"/>
      <c r="K164" s="359"/>
      <c r="L164" s="359"/>
      <c r="M164" s="359"/>
      <c r="N164" s="359"/>
      <c r="O164" s="359"/>
      <c r="P164" s="359"/>
      <c r="Q164" s="359"/>
      <c r="R164" s="359"/>
      <c r="S164" s="360">
        <v>41471.754270000005</v>
      </c>
      <c r="T164" s="360">
        <v>17034.806559999997</v>
      </c>
      <c r="U164" s="360">
        <v>17727.36</v>
      </c>
    </row>
    <row r="165" spans="1:21" ht="110.25" x14ac:dyDescent="0.25">
      <c r="A165" s="358" t="s">
        <v>327</v>
      </c>
      <c r="B165" s="359" t="s">
        <v>3</v>
      </c>
      <c r="C165" s="359" t="s">
        <v>194</v>
      </c>
      <c r="D165" s="359" t="s">
        <v>193</v>
      </c>
      <c r="E165" s="359" t="s">
        <v>326</v>
      </c>
      <c r="F165" s="359"/>
      <c r="G165" s="359"/>
      <c r="H165" s="359"/>
      <c r="I165" s="359"/>
      <c r="J165" s="359"/>
      <c r="K165" s="359"/>
      <c r="L165" s="359"/>
      <c r="M165" s="359"/>
      <c r="N165" s="359"/>
      <c r="O165" s="359"/>
      <c r="P165" s="359"/>
      <c r="Q165" s="359"/>
      <c r="R165" s="359"/>
      <c r="S165" s="360">
        <v>41471.754270000005</v>
      </c>
      <c r="T165" s="360">
        <v>17034.806559999997</v>
      </c>
      <c r="U165" s="360">
        <v>17727.36</v>
      </c>
    </row>
    <row r="166" spans="1:21" ht="31.5" x14ac:dyDescent="0.25">
      <c r="A166" s="358" t="s">
        <v>431</v>
      </c>
      <c r="B166" s="359" t="s">
        <v>3</v>
      </c>
      <c r="C166" s="359" t="s">
        <v>194</v>
      </c>
      <c r="D166" s="359" t="s">
        <v>193</v>
      </c>
      <c r="E166" s="359" t="s">
        <v>381</v>
      </c>
      <c r="F166" s="359"/>
      <c r="G166" s="359"/>
      <c r="H166" s="359"/>
      <c r="I166" s="359"/>
      <c r="J166" s="359"/>
      <c r="K166" s="359"/>
      <c r="L166" s="359"/>
      <c r="M166" s="359"/>
      <c r="N166" s="359"/>
      <c r="O166" s="359"/>
      <c r="P166" s="359"/>
      <c r="Q166" s="359"/>
      <c r="R166" s="359"/>
      <c r="S166" s="360">
        <v>11623.406929999999</v>
      </c>
      <c r="T166" s="360">
        <v>0</v>
      </c>
      <c r="U166" s="360">
        <v>0</v>
      </c>
    </row>
    <row r="167" spans="1:21" ht="31.5" x14ac:dyDescent="0.25">
      <c r="A167" s="358" t="s">
        <v>432</v>
      </c>
      <c r="B167" s="359" t="s">
        <v>3</v>
      </c>
      <c r="C167" s="359" t="s">
        <v>194</v>
      </c>
      <c r="D167" s="359" t="s">
        <v>193</v>
      </c>
      <c r="E167" s="359" t="s">
        <v>433</v>
      </c>
      <c r="F167" s="359"/>
      <c r="G167" s="359"/>
      <c r="H167" s="359"/>
      <c r="I167" s="359"/>
      <c r="J167" s="359"/>
      <c r="K167" s="359"/>
      <c r="L167" s="359"/>
      <c r="M167" s="359"/>
      <c r="N167" s="359"/>
      <c r="O167" s="359"/>
      <c r="P167" s="359"/>
      <c r="Q167" s="359"/>
      <c r="R167" s="359"/>
      <c r="S167" s="360">
        <v>11623.406929999999</v>
      </c>
      <c r="T167" s="360">
        <v>0</v>
      </c>
      <c r="U167" s="360">
        <v>0</v>
      </c>
    </row>
    <row r="168" spans="1:21" ht="31.5" x14ac:dyDescent="0.25">
      <c r="A168" s="358" t="s">
        <v>434</v>
      </c>
      <c r="B168" s="359" t="s">
        <v>3</v>
      </c>
      <c r="C168" s="359" t="s">
        <v>194</v>
      </c>
      <c r="D168" s="359" t="s">
        <v>193</v>
      </c>
      <c r="E168" s="359" t="s">
        <v>269</v>
      </c>
      <c r="F168" s="359"/>
      <c r="G168" s="359"/>
      <c r="H168" s="359"/>
      <c r="I168" s="359"/>
      <c r="J168" s="359"/>
      <c r="K168" s="359"/>
      <c r="L168" s="359"/>
      <c r="M168" s="359"/>
      <c r="N168" s="359"/>
      <c r="O168" s="359"/>
      <c r="P168" s="359"/>
      <c r="Q168" s="359"/>
      <c r="R168" s="359"/>
      <c r="S168" s="360">
        <v>11623.406929999999</v>
      </c>
      <c r="T168" s="360">
        <v>0</v>
      </c>
      <c r="U168" s="360">
        <v>0</v>
      </c>
    </row>
    <row r="169" spans="1:21" ht="47.25" x14ac:dyDescent="0.25">
      <c r="A169" s="361" t="s">
        <v>421</v>
      </c>
      <c r="B169" s="362" t="s">
        <v>3</v>
      </c>
      <c r="C169" s="362" t="s">
        <v>194</v>
      </c>
      <c r="D169" s="362" t="s">
        <v>193</v>
      </c>
      <c r="E169" s="362" t="s">
        <v>269</v>
      </c>
      <c r="F169" s="362"/>
      <c r="G169" s="362"/>
      <c r="H169" s="362"/>
      <c r="I169" s="362"/>
      <c r="J169" s="362"/>
      <c r="K169" s="362"/>
      <c r="L169" s="362"/>
      <c r="M169" s="362"/>
      <c r="N169" s="362"/>
      <c r="O169" s="362"/>
      <c r="P169" s="362"/>
      <c r="Q169" s="362"/>
      <c r="R169" s="362" t="s">
        <v>422</v>
      </c>
      <c r="S169" s="363">
        <v>11623.406929999999</v>
      </c>
      <c r="T169" s="363">
        <v>0</v>
      </c>
      <c r="U169" s="363">
        <v>0</v>
      </c>
    </row>
    <row r="170" spans="1:21" ht="31.5" x14ac:dyDescent="0.25">
      <c r="A170" s="358" t="s">
        <v>329</v>
      </c>
      <c r="B170" s="359" t="s">
        <v>3</v>
      </c>
      <c r="C170" s="359" t="s">
        <v>194</v>
      </c>
      <c r="D170" s="359" t="s">
        <v>193</v>
      </c>
      <c r="E170" s="359" t="s">
        <v>328</v>
      </c>
      <c r="F170" s="359"/>
      <c r="G170" s="359"/>
      <c r="H170" s="359"/>
      <c r="I170" s="359"/>
      <c r="J170" s="359"/>
      <c r="K170" s="359"/>
      <c r="L170" s="359"/>
      <c r="M170" s="359"/>
      <c r="N170" s="359"/>
      <c r="O170" s="359"/>
      <c r="P170" s="359"/>
      <c r="Q170" s="359"/>
      <c r="R170" s="359"/>
      <c r="S170" s="360">
        <v>20338.336729999999</v>
      </c>
      <c r="T170" s="360">
        <v>16351.729630000002</v>
      </c>
      <c r="U170" s="360">
        <v>16979.22813</v>
      </c>
    </row>
    <row r="171" spans="1:21" ht="78.75" x14ac:dyDescent="0.25">
      <c r="A171" s="358" t="s">
        <v>335</v>
      </c>
      <c r="B171" s="359" t="s">
        <v>3</v>
      </c>
      <c r="C171" s="359" t="s">
        <v>194</v>
      </c>
      <c r="D171" s="359" t="s">
        <v>193</v>
      </c>
      <c r="E171" s="359" t="s">
        <v>334</v>
      </c>
      <c r="F171" s="359"/>
      <c r="G171" s="359"/>
      <c r="H171" s="359"/>
      <c r="I171" s="359"/>
      <c r="J171" s="359"/>
      <c r="K171" s="359"/>
      <c r="L171" s="359"/>
      <c r="M171" s="359"/>
      <c r="N171" s="359"/>
      <c r="O171" s="359"/>
      <c r="P171" s="359"/>
      <c r="Q171" s="359"/>
      <c r="R171" s="359"/>
      <c r="S171" s="360">
        <v>20338.336729999999</v>
      </c>
      <c r="T171" s="360">
        <v>16351.729630000002</v>
      </c>
      <c r="U171" s="360">
        <v>16979.22813</v>
      </c>
    </row>
    <row r="172" spans="1:21" ht="15.75" x14ac:dyDescent="0.25">
      <c r="A172" s="358" t="s">
        <v>358</v>
      </c>
      <c r="B172" s="359" t="s">
        <v>3</v>
      </c>
      <c r="C172" s="359" t="s">
        <v>194</v>
      </c>
      <c r="D172" s="359" t="s">
        <v>193</v>
      </c>
      <c r="E172" s="359" t="s">
        <v>270</v>
      </c>
      <c r="F172" s="359"/>
      <c r="G172" s="359"/>
      <c r="H172" s="359"/>
      <c r="I172" s="359"/>
      <c r="J172" s="359"/>
      <c r="K172" s="359"/>
      <c r="L172" s="359"/>
      <c r="M172" s="359"/>
      <c r="N172" s="359"/>
      <c r="O172" s="359"/>
      <c r="P172" s="359"/>
      <c r="Q172" s="359"/>
      <c r="R172" s="359"/>
      <c r="S172" s="360">
        <v>7799.09</v>
      </c>
      <c r="T172" s="360">
        <v>7056.71</v>
      </c>
      <c r="U172" s="360">
        <v>7270</v>
      </c>
    </row>
    <row r="173" spans="1:21" ht="47.25" x14ac:dyDescent="0.25">
      <c r="A173" s="361" t="s">
        <v>421</v>
      </c>
      <c r="B173" s="362" t="s">
        <v>3</v>
      </c>
      <c r="C173" s="362" t="s">
        <v>194</v>
      </c>
      <c r="D173" s="362" t="s">
        <v>193</v>
      </c>
      <c r="E173" s="362" t="s">
        <v>270</v>
      </c>
      <c r="F173" s="362"/>
      <c r="G173" s="362"/>
      <c r="H173" s="362"/>
      <c r="I173" s="362"/>
      <c r="J173" s="362"/>
      <c r="K173" s="362"/>
      <c r="L173" s="362"/>
      <c r="M173" s="362"/>
      <c r="N173" s="362"/>
      <c r="O173" s="362"/>
      <c r="P173" s="362"/>
      <c r="Q173" s="362"/>
      <c r="R173" s="362" t="s">
        <v>422</v>
      </c>
      <c r="S173" s="363">
        <v>7794.09</v>
      </c>
      <c r="T173" s="363">
        <v>7056.71</v>
      </c>
      <c r="U173" s="363">
        <v>7270</v>
      </c>
    </row>
    <row r="174" spans="1:21" ht="31.5" x14ac:dyDescent="0.25">
      <c r="A174" s="361" t="s">
        <v>427</v>
      </c>
      <c r="B174" s="362" t="s">
        <v>3</v>
      </c>
      <c r="C174" s="362" t="s">
        <v>194</v>
      </c>
      <c r="D174" s="362" t="s">
        <v>193</v>
      </c>
      <c r="E174" s="362" t="s">
        <v>270</v>
      </c>
      <c r="F174" s="362"/>
      <c r="G174" s="362"/>
      <c r="H174" s="362"/>
      <c r="I174" s="362"/>
      <c r="J174" s="362"/>
      <c r="K174" s="362"/>
      <c r="L174" s="362"/>
      <c r="M174" s="362"/>
      <c r="N174" s="362"/>
      <c r="O174" s="362"/>
      <c r="P174" s="362"/>
      <c r="Q174" s="362"/>
      <c r="R174" s="362" t="s">
        <v>428</v>
      </c>
      <c r="S174" s="363">
        <v>5</v>
      </c>
      <c r="T174" s="363">
        <v>0</v>
      </c>
      <c r="U174" s="363">
        <v>0</v>
      </c>
    </row>
    <row r="175" spans="1:21" ht="31.5" x14ac:dyDescent="0.25">
      <c r="A175" s="358" t="s">
        <v>359</v>
      </c>
      <c r="B175" s="359" t="s">
        <v>3</v>
      </c>
      <c r="C175" s="359" t="s">
        <v>194</v>
      </c>
      <c r="D175" s="359" t="s">
        <v>193</v>
      </c>
      <c r="E175" s="359" t="s">
        <v>271</v>
      </c>
      <c r="F175" s="359"/>
      <c r="G175" s="359"/>
      <c r="H175" s="359"/>
      <c r="I175" s="359"/>
      <c r="J175" s="359"/>
      <c r="K175" s="359"/>
      <c r="L175" s="359"/>
      <c r="M175" s="359"/>
      <c r="N175" s="359"/>
      <c r="O175" s="359"/>
      <c r="P175" s="359"/>
      <c r="Q175" s="359"/>
      <c r="R175" s="359"/>
      <c r="S175" s="360">
        <v>50</v>
      </c>
      <c r="T175" s="360">
        <v>50</v>
      </c>
      <c r="U175" s="360">
        <v>50</v>
      </c>
    </row>
    <row r="176" spans="1:21" ht="47.25" x14ac:dyDescent="0.25">
      <c r="A176" s="361" t="s">
        <v>421</v>
      </c>
      <c r="B176" s="362" t="s">
        <v>3</v>
      </c>
      <c r="C176" s="362" t="s">
        <v>194</v>
      </c>
      <c r="D176" s="362" t="s">
        <v>193</v>
      </c>
      <c r="E176" s="362" t="s">
        <v>271</v>
      </c>
      <c r="F176" s="362"/>
      <c r="G176" s="362"/>
      <c r="H176" s="362"/>
      <c r="I176" s="362"/>
      <c r="J176" s="362"/>
      <c r="K176" s="362"/>
      <c r="L176" s="362"/>
      <c r="M176" s="362"/>
      <c r="N176" s="362"/>
      <c r="O176" s="362"/>
      <c r="P176" s="362"/>
      <c r="Q176" s="362"/>
      <c r="R176" s="362" t="s">
        <v>422</v>
      </c>
      <c r="S176" s="363">
        <v>50</v>
      </c>
      <c r="T176" s="363">
        <v>50</v>
      </c>
      <c r="U176" s="363">
        <v>50</v>
      </c>
    </row>
    <row r="177" spans="1:21" ht="31.5" x14ac:dyDescent="0.25">
      <c r="A177" s="358" t="s">
        <v>360</v>
      </c>
      <c r="B177" s="359" t="s">
        <v>3</v>
      </c>
      <c r="C177" s="359" t="s">
        <v>194</v>
      </c>
      <c r="D177" s="359" t="s">
        <v>193</v>
      </c>
      <c r="E177" s="359" t="s">
        <v>272</v>
      </c>
      <c r="F177" s="359"/>
      <c r="G177" s="359"/>
      <c r="H177" s="359"/>
      <c r="I177" s="359"/>
      <c r="J177" s="359"/>
      <c r="K177" s="359"/>
      <c r="L177" s="359"/>
      <c r="M177" s="359"/>
      <c r="N177" s="359"/>
      <c r="O177" s="359"/>
      <c r="P177" s="359"/>
      <c r="Q177" s="359"/>
      <c r="R177" s="359"/>
      <c r="S177" s="360">
        <v>6881.2190499999997</v>
      </c>
      <c r="T177" s="360">
        <v>8342.0196300000007</v>
      </c>
      <c r="U177" s="360">
        <v>9359.2281300000013</v>
      </c>
    </row>
    <row r="178" spans="1:21" ht="47.25" x14ac:dyDescent="0.25">
      <c r="A178" s="361" t="s">
        <v>421</v>
      </c>
      <c r="B178" s="362" t="s">
        <v>3</v>
      </c>
      <c r="C178" s="362" t="s">
        <v>194</v>
      </c>
      <c r="D178" s="362" t="s">
        <v>193</v>
      </c>
      <c r="E178" s="362" t="s">
        <v>272</v>
      </c>
      <c r="F178" s="362"/>
      <c r="G178" s="362"/>
      <c r="H178" s="362"/>
      <c r="I178" s="362"/>
      <c r="J178" s="362"/>
      <c r="K178" s="362"/>
      <c r="L178" s="362"/>
      <c r="M178" s="362"/>
      <c r="N178" s="362"/>
      <c r="O178" s="362"/>
      <c r="P178" s="362"/>
      <c r="Q178" s="362"/>
      <c r="R178" s="362" t="s">
        <v>422</v>
      </c>
      <c r="S178" s="363">
        <v>6881.2190499999997</v>
      </c>
      <c r="T178" s="363">
        <v>8342.0196300000007</v>
      </c>
      <c r="U178" s="363">
        <v>9359.2281300000013</v>
      </c>
    </row>
    <row r="179" spans="1:21" ht="47.25" x14ac:dyDescent="0.25">
      <c r="A179" s="358" t="s">
        <v>361</v>
      </c>
      <c r="B179" s="359" t="s">
        <v>3</v>
      </c>
      <c r="C179" s="359" t="s">
        <v>194</v>
      </c>
      <c r="D179" s="359" t="s">
        <v>193</v>
      </c>
      <c r="E179" s="359" t="s">
        <v>273</v>
      </c>
      <c r="F179" s="359"/>
      <c r="G179" s="359"/>
      <c r="H179" s="359"/>
      <c r="I179" s="359"/>
      <c r="J179" s="359"/>
      <c r="K179" s="359"/>
      <c r="L179" s="359"/>
      <c r="M179" s="359"/>
      <c r="N179" s="359"/>
      <c r="O179" s="359"/>
      <c r="P179" s="359"/>
      <c r="Q179" s="359"/>
      <c r="R179" s="359"/>
      <c r="S179" s="360">
        <v>0</v>
      </c>
      <c r="T179" s="360">
        <v>803</v>
      </c>
      <c r="U179" s="360">
        <v>200</v>
      </c>
    </row>
    <row r="180" spans="1:21" ht="47.25" x14ac:dyDescent="0.25">
      <c r="A180" s="361" t="s">
        <v>421</v>
      </c>
      <c r="B180" s="362" t="s">
        <v>3</v>
      </c>
      <c r="C180" s="362" t="s">
        <v>194</v>
      </c>
      <c r="D180" s="362" t="s">
        <v>193</v>
      </c>
      <c r="E180" s="362" t="s">
        <v>273</v>
      </c>
      <c r="F180" s="362"/>
      <c r="G180" s="362"/>
      <c r="H180" s="362"/>
      <c r="I180" s="362"/>
      <c r="J180" s="362"/>
      <c r="K180" s="362"/>
      <c r="L180" s="362"/>
      <c r="M180" s="362"/>
      <c r="N180" s="362"/>
      <c r="O180" s="362"/>
      <c r="P180" s="362"/>
      <c r="Q180" s="362"/>
      <c r="R180" s="362" t="s">
        <v>422</v>
      </c>
      <c r="S180" s="363">
        <v>0</v>
      </c>
      <c r="T180" s="363">
        <v>803</v>
      </c>
      <c r="U180" s="363">
        <v>200</v>
      </c>
    </row>
    <row r="181" spans="1:21" ht="141.75" x14ac:dyDescent="0.25">
      <c r="A181" s="364" t="s">
        <v>362</v>
      </c>
      <c r="B181" s="359" t="s">
        <v>3</v>
      </c>
      <c r="C181" s="359" t="s">
        <v>194</v>
      </c>
      <c r="D181" s="359" t="s">
        <v>193</v>
      </c>
      <c r="E181" s="359" t="s">
        <v>275</v>
      </c>
      <c r="F181" s="359"/>
      <c r="G181" s="359"/>
      <c r="H181" s="359"/>
      <c r="I181" s="359"/>
      <c r="J181" s="359"/>
      <c r="K181" s="359"/>
      <c r="L181" s="359"/>
      <c r="M181" s="359"/>
      <c r="N181" s="359"/>
      <c r="O181" s="359"/>
      <c r="P181" s="359"/>
      <c r="Q181" s="359"/>
      <c r="R181" s="359"/>
      <c r="S181" s="360">
        <v>1961.0196799999999</v>
      </c>
      <c r="T181" s="360">
        <v>100</v>
      </c>
      <c r="U181" s="360">
        <v>100</v>
      </c>
    </row>
    <row r="182" spans="1:21" ht="47.25" x14ac:dyDescent="0.25">
      <c r="A182" s="361" t="s">
        <v>421</v>
      </c>
      <c r="B182" s="362" t="s">
        <v>3</v>
      </c>
      <c r="C182" s="362" t="s">
        <v>194</v>
      </c>
      <c r="D182" s="362" t="s">
        <v>193</v>
      </c>
      <c r="E182" s="362" t="s">
        <v>275</v>
      </c>
      <c r="F182" s="362"/>
      <c r="G182" s="362"/>
      <c r="H182" s="362"/>
      <c r="I182" s="362"/>
      <c r="J182" s="362"/>
      <c r="K182" s="362"/>
      <c r="L182" s="362"/>
      <c r="M182" s="362"/>
      <c r="N182" s="362"/>
      <c r="O182" s="362"/>
      <c r="P182" s="362"/>
      <c r="Q182" s="362"/>
      <c r="R182" s="362" t="s">
        <v>422</v>
      </c>
      <c r="S182" s="363">
        <v>1961.0196799999999</v>
      </c>
      <c r="T182" s="363">
        <v>100</v>
      </c>
      <c r="U182" s="363">
        <v>100</v>
      </c>
    </row>
    <row r="183" spans="1:21" ht="63" x14ac:dyDescent="0.25">
      <c r="A183" s="358" t="s">
        <v>363</v>
      </c>
      <c r="B183" s="359" t="s">
        <v>3</v>
      </c>
      <c r="C183" s="359" t="s">
        <v>194</v>
      </c>
      <c r="D183" s="359" t="s">
        <v>193</v>
      </c>
      <c r="E183" s="359" t="s">
        <v>276</v>
      </c>
      <c r="F183" s="359"/>
      <c r="G183" s="359"/>
      <c r="H183" s="359"/>
      <c r="I183" s="359"/>
      <c r="J183" s="359"/>
      <c r="K183" s="359"/>
      <c r="L183" s="359"/>
      <c r="M183" s="359"/>
      <c r="N183" s="359"/>
      <c r="O183" s="359"/>
      <c r="P183" s="359"/>
      <c r="Q183" s="359"/>
      <c r="R183" s="359"/>
      <c r="S183" s="360">
        <v>3647.0079999999998</v>
      </c>
      <c r="T183" s="360">
        <v>0</v>
      </c>
      <c r="U183" s="360">
        <v>0</v>
      </c>
    </row>
    <row r="184" spans="1:21" ht="47.25" x14ac:dyDescent="0.25">
      <c r="A184" s="361" t="s">
        <v>421</v>
      </c>
      <c r="B184" s="362" t="s">
        <v>3</v>
      </c>
      <c r="C184" s="362" t="s">
        <v>194</v>
      </c>
      <c r="D184" s="362" t="s">
        <v>193</v>
      </c>
      <c r="E184" s="362" t="s">
        <v>276</v>
      </c>
      <c r="F184" s="362"/>
      <c r="G184" s="362"/>
      <c r="H184" s="362"/>
      <c r="I184" s="362"/>
      <c r="J184" s="362"/>
      <c r="K184" s="362"/>
      <c r="L184" s="362"/>
      <c r="M184" s="362"/>
      <c r="N184" s="362"/>
      <c r="O184" s="362"/>
      <c r="P184" s="362"/>
      <c r="Q184" s="362"/>
      <c r="R184" s="362" t="s">
        <v>422</v>
      </c>
      <c r="S184" s="363">
        <v>3647.0079999999998</v>
      </c>
      <c r="T184" s="363">
        <v>0</v>
      </c>
      <c r="U184" s="363">
        <v>0</v>
      </c>
    </row>
    <row r="185" spans="1:21" ht="31.5" x14ac:dyDescent="0.25">
      <c r="A185" s="358" t="s">
        <v>343</v>
      </c>
      <c r="B185" s="359" t="s">
        <v>3</v>
      </c>
      <c r="C185" s="359" t="s">
        <v>194</v>
      </c>
      <c r="D185" s="359" t="s">
        <v>193</v>
      </c>
      <c r="E185" s="359" t="s">
        <v>342</v>
      </c>
      <c r="F185" s="359"/>
      <c r="G185" s="359"/>
      <c r="H185" s="359"/>
      <c r="I185" s="359"/>
      <c r="J185" s="359"/>
      <c r="K185" s="359"/>
      <c r="L185" s="359"/>
      <c r="M185" s="359"/>
      <c r="N185" s="359"/>
      <c r="O185" s="359"/>
      <c r="P185" s="359"/>
      <c r="Q185" s="359"/>
      <c r="R185" s="359"/>
      <c r="S185" s="360">
        <v>9510.0106099999994</v>
      </c>
      <c r="T185" s="360">
        <v>683.07693000000006</v>
      </c>
      <c r="U185" s="360">
        <v>748.13187000000005</v>
      </c>
    </row>
    <row r="186" spans="1:21" ht="63" x14ac:dyDescent="0.25">
      <c r="A186" s="358" t="s">
        <v>365</v>
      </c>
      <c r="B186" s="359" t="s">
        <v>3</v>
      </c>
      <c r="C186" s="359" t="s">
        <v>194</v>
      </c>
      <c r="D186" s="359" t="s">
        <v>193</v>
      </c>
      <c r="E186" s="359" t="s">
        <v>364</v>
      </c>
      <c r="F186" s="359"/>
      <c r="G186" s="359"/>
      <c r="H186" s="359"/>
      <c r="I186" s="359"/>
      <c r="J186" s="359"/>
      <c r="K186" s="359"/>
      <c r="L186" s="359"/>
      <c r="M186" s="359"/>
      <c r="N186" s="359"/>
      <c r="O186" s="359"/>
      <c r="P186" s="359"/>
      <c r="Q186" s="359"/>
      <c r="R186" s="359"/>
      <c r="S186" s="360">
        <v>862.93479000000002</v>
      </c>
      <c r="T186" s="360">
        <v>683.07693000000006</v>
      </c>
      <c r="U186" s="360">
        <v>748.13187000000005</v>
      </c>
    </row>
    <row r="187" spans="1:21" ht="63" x14ac:dyDescent="0.25">
      <c r="A187" s="358" t="s">
        <v>366</v>
      </c>
      <c r="B187" s="359" t="s">
        <v>3</v>
      </c>
      <c r="C187" s="359" t="s">
        <v>194</v>
      </c>
      <c r="D187" s="359" t="s">
        <v>193</v>
      </c>
      <c r="E187" s="359" t="s">
        <v>274</v>
      </c>
      <c r="F187" s="359"/>
      <c r="G187" s="359"/>
      <c r="H187" s="359"/>
      <c r="I187" s="359"/>
      <c r="J187" s="359"/>
      <c r="K187" s="359"/>
      <c r="L187" s="359"/>
      <c r="M187" s="359"/>
      <c r="N187" s="359"/>
      <c r="O187" s="359"/>
      <c r="P187" s="359"/>
      <c r="Q187" s="359"/>
      <c r="R187" s="359"/>
      <c r="S187" s="360">
        <v>862.93479000000002</v>
      </c>
      <c r="T187" s="360">
        <v>683.07693000000006</v>
      </c>
      <c r="U187" s="360">
        <v>748.13187000000005</v>
      </c>
    </row>
    <row r="188" spans="1:21" ht="47.25" x14ac:dyDescent="0.25">
      <c r="A188" s="361" t="s">
        <v>421</v>
      </c>
      <c r="B188" s="362" t="s">
        <v>3</v>
      </c>
      <c r="C188" s="362" t="s">
        <v>194</v>
      </c>
      <c r="D188" s="362" t="s">
        <v>193</v>
      </c>
      <c r="E188" s="362" t="s">
        <v>274</v>
      </c>
      <c r="F188" s="362"/>
      <c r="G188" s="362"/>
      <c r="H188" s="362"/>
      <c r="I188" s="362"/>
      <c r="J188" s="362"/>
      <c r="K188" s="362"/>
      <c r="L188" s="362"/>
      <c r="M188" s="362"/>
      <c r="N188" s="362"/>
      <c r="O188" s="362"/>
      <c r="P188" s="362"/>
      <c r="Q188" s="362"/>
      <c r="R188" s="362" t="s">
        <v>422</v>
      </c>
      <c r="S188" s="363">
        <v>862.93479000000002</v>
      </c>
      <c r="T188" s="363">
        <v>683.07693000000006</v>
      </c>
      <c r="U188" s="363">
        <v>748.13187000000005</v>
      </c>
    </row>
    <row r="189" spans="1:21" ht="63" x14ac:dyDescent="0.25">
      <c r="A189" s="358" t="s">
        <v>435</v>
      </c>
      <c r="B189" s="359" t="s">
        <v>3</v>
      </c>
      <c r="C189" s="359" t="s">
        <v>194</v>
      </c>
      <c r="D189" s="359" t="s">
        <v>193</v>
      </c>
      <c r="E189" s="359" t="s">
        <v>379</v>
      </c>
      <c r="F189" s="359"/>
      <c r="G189" s="359"/>
      <c r="H189" s="359"/>
      <c r="I189" s="359"/>
      <c r="J189" s="359"/>
      <c r="K189" s="359"/>
      <c r="L189" s="359"/>
      <c r="M189" s="359"/>
      <c r="N189" s="359"/>
      <c r="O189" s="359"/>
      <c r="P189" s="359"/>
      <c r="Q189" s="359"/>
      <c r="R189" s="359"/>
      <c r="S189" s="360">
        <v>8647.07582</v>
      </c>
      <c r="T189" s="360">
        <v>0</v>
      </c>
      <c r="U189" s="360">
        <v>0</v>
      </c>
    </row>
    <row r="190" spans="1:21" ht="47.25" x14ac:dyDescent="0.25">
      <c r="A190" s="358" t="s">
        <v>436</v>
      </c>
      <c r="B190" s="359" t="s">
        <v>3</v>
      </c>
      <c r="C190" s="359" t="s">
        <v>194</v>
      </c>
      <c r="D190" s="359" t="s">
        <v>193</v>
      </c>
      <c r="E190" s="359" t="s">
        <v>277</v>
      </c>
      <c r="F190" s="359"/>
      <c r="G190" s="359"/>
      <c r="H190" s="359"/>
      <c r="I190" s="359"/>
      <c r="J190" s="359"/>
      <c r="K190" s="359"/>
      <c r="L190" s="359"/>
      <c r="M190" s="359"/>
      <c r="N190" s="359"/>
      <c r="O190" s="359"/>
      <c r="P190" s="359"/>
      <c r="Q190" s="359"/>
      <c r="R190" s="359"/>
      <c r="S190" s="360">
        <v>8647.07582</v>
      </c>
      <c r="T190" s="360">
        <v>0</v>
      </c>
      <c r="U190" s="360">
        <v>0</v>
      </c>
    </row>
    <row r="191" spans="1:21" ht="47.25" x14ac:dyDescent="0.25">
      <c r="A191" s="361" t="s">
        <v>421</v>
      </c>
      <c r="B191" s="362" t="s">
        <v>3</v>
      </c>
      <c r="C191" s="362" t="s">
        <v>194</v>
      </c>
      <c r="D191" s="362" t="s">
        <v>193</v>
      </c>
      <c r="E191" s="362" t="s">
        <v>277</v>
      </c>
      <c r="F191" s="362"/>
      <c r="G191" s="362"/>
      <c r="H191" s="362"/>
      <c r="I191" s="362"/>
      <c r="J191" s="362"/>
      <c r="K191" s="362"/>
      <c r="L191" s="362"/>
      <c r="M191" s="362"/>
      <c r="N191" s="362"/>
      <c r="O191" s="362"/>
      <c r="P191" s="362"/>
      <c r="Q191" s="362"/>
      <c r="R191" s="362" t="s">
        <v>422</v>
      </c>
      <c r="S191" s="363">
        <v>8647.07582</v>
      </c>
      <c r="T191" s="363">
        <v>0</v>
      </c>
      <c r="U191" s="363">
        <v>0</v>
      </c>
    </row>
    <row r="192" spans="1:21" ht="15.75" x14ac:dyDescent="0.25">
      <c r="A192" s="355" t="s">
        <v>114</v>
      </c>
      <c r="B192" s="356" t="s">
        <v>3</v>
      </c>
      <c r="C192" s="356" t="s">
        <v>191</v>
      </c>
      <c r="D192" s="356" t="s">
        <v>186</v>
      </c>
      <c r="E192" s="356"/>
      <c r="F192" s="356"/>
      <c r="G192" s="356"/>
      <c r="H192" s="356"/>
      <c r="I192" s="356"/>
      <c r="J192" s="356"/>
      <c r="K192" s="356"/>
      <c r="L192" s="356"/>
      <c r="M192" s="356"/>
      <c r="N192" s="356"/>
      <c r="O192" s="356"/>
      <c r="P192" s="356"/>
      <c r="Q192" s="356"/>
      <c r="R192" s="356"/>
      <c r="S192" s="357">
        <v>860.67200000000003</v>
      </c>
      <c r="T192" s="357">
        <v>200</v>
      </c>
      <c r="U192" s="357">
        <v>200</v>
      </c>
    </row>
    <row r="193" spans="1:21" ht="15.75" x14ac:dyDescent="0.25">
      <c r="A193" s="355" t="s">
        <v>192</v>
      </c>
      <c r="B193" s="356" t="s">
        <v>3</v>
      </c>
      <c r="C193" s="356" t="s">
        <v>191</v>
      </c>
      <c r="D193" s="356" t="s">
        <v>191</v>
      </c>
      <c r="E193" s="356"/>
      <c r="F193" s="356"/>
      <c r="G193" s="356"/>
      <c r="H193" s="356"/>
      <c r="I193" s="356"/>
      <c r="J193" s="356"/>
      <c r="K193" s="356"/>
      <c r="L193" s="356"/>
      <c r="M193" s="356"/>
      <c r="N193" s="356"/>
      <c r="O193" s="356"/>
      <c r="P193" s="356"/>
      <c r="Q193" s="356"/>
      <c r="R193" s="356"/>
      <c r="S193" s="357">
        <v>860.67200000000003</v>
      </c>
      <c r="T193" s="357">
        <v>200</v>
      </c>
      <c r="U193" s="357">
        <v>200</v>
      </c>
    </row>
    <row r="194" spans="1:21" ht="31.5" x14ac:dyDescent="0.25">
      <c r="A194" s="358" t="s">
        <v>325</v>
      </c>
      <c r="B194" s="359" t="s">
        <v>3</v>
      </c>
      <c r="C194" s="359" t="s">
        <v>191</v>
      </c>
      <c r="D194" s="359" t="s">
        <v>191</v>
      </c>
      <c r="E194" s="359" t="s">
        <v>324</v>
      </c>
      <c r="F194" s="359"/>
      <c r="G194" s="359"/>
      <c r="H194" s="359"/>
      <c r="I194" s="359"/>
      <c r="J194" s="359"/>
      <c r="K194" s="359"/>
      <c r="L194" s="359"/>
      <c r="M194" s="359"/>
      <c r="N194" s="359"/>
      <c r="O194" s="359"/>
      <c r="P194" s="359"/>
      <c r="Q194" s="359"/>
      <c r="R194" s="359"/>
      <c r="S194" s="360">
        <v>860.67200000000003</v>
      </c>
      <c r="T194" s="360">
        <v>200</v>
      </c>
      <c r="U194" s="360">
        <v>200</v>
      </c>
    </row>
    <row r="195" spans="1:21" ht="110.25" x14ac:dyDescent="0.25">
      <c r="A195" s="358" t="s">
        <v>327</v>
      </c>
      <c r="B195" s="359" t="s">
        <v>3</v>
      </c>
      <c r="C195" s="359" t="s">
        <v>191</v>
      </c>
      <c r="D195" s="359" t="s">
        <v>191</v>
      </c>
      <c r="E195" s="359" t="s">
        <v>326</v>
      </c>
      <c r="F195" s="359"/>
      <c r="G195" s="359"/>
      <c r="H195" s="359"/>
      <c r="I195" s="359"/>
      <c r="J195" s="359"/>
      <c r="K195" s="359"/>
      <c r="L195" s="359"/>
      <c r="M195" s="359"/>
      <c r="N195" s="359"/>
      <c r="O195" s="359"/>
      <c r="P195" s="359"/>
      <c r="Q195" s="359"/>
      <c r="R195" s="359"/>
      <c r="S195" s="360">
        <v>860.67200000000003</v>
      </c>
      <c r="T195" s="360">
        <v>200</v>
      </c>
      <c r="U195" s="360">
        <v>200</v>
      </c>
    </row>
    <row r="196" spans="1:21" ht="31.5" x14ac:dyDescent="0.25">
      <c r="A196" s="358" t="s">
        <v>329</v>
      </c>
      <c r="B196" s="359" t="s">
        <v>3</v>
      </c>
      <c r="C196" s="359" t="s">
        <v>191</v>
      </c>
      <c r="D196" s="359" t="s">
        <v>191</v>
      </c>
      <c r="E196" s="359" t="s">
        <v>328</v>
      </c>
      <c r="F196" s="359"/>
      <c r="G196" s="359"/>
      <c r="H196" s="359"/>
      <c r="I196" s="359"/>
      <c r="J196" s="359"/>
      <c r="K196" s="359"/>
      <c r="L196" s="359"/>
      <c r="M196" s="359"/>
      <c r="N196" s="359"/>
      <c r="O196" s="359"/>
      <c r="P196" s="359"/>
      <c r="Q196" s="359"/>
      <c r="R196" s="359"/>
      <c r="S196" s="360">
        <v>860.67200000000003</v>
      </c>
      <c r="T196" s="360">
        <v>200</v>
      </c>
      <c r="U196" s="360">
        <v>200</v>
      </c>
    </row>
    <row r="197" spans="1:21" ht="47.25" x14ac:dyDescent="0.25">
      <c r="A197" s="358" t="s">
        <v>368</v>
      </c>
      <c r="B197" s="359" t="s">
        <v>3</v>
      </c>
      <c r="C197" s="359" t="s">
        <v>191</v>
      </c>
      <c r="D197" s="359" t="s">
        <v>191</v>
      </c>
      <c r="E197" s="359" t="s">
        <v>367</v>
      </c>
      <c r="F197" s="359"/>
      <c r="G197" s="359"/>
      <c r="H197" s="359"/>
      <c r="I197" s="359"/>
      <c r="J197" s="359"/>
      <c r="K197" s="359"/>
      <c r="L197" s="359"/>
      <c r="M197" s="359"/>
      <c r="N197" s="359"/>
      <c r="O197" s="359"/>
      <c r="P197" s="359"/>
      <c r="Q197" s="359"/>
      <c r="R197" s="359"/>
      <c r="S197" s="360">
        <v>860.67200000000003</v>
      </c>
      <c r="T197" s="360">
        <v>200</v>
      </c>
      <c r="U197" s="360">
        <v>200</v>
      </c>
    </row>
    <row r="198" spans="1:21" ht="47.25" x14ac:dyDescent="0.25">
      <c r="A198" s="358" t="s">
        <v>369</v>
      </c>
      <c r="B198" s="359" t="s">
        <v>3</v>
      </c>
      <c r="C198" s="359" t="s">
        <v>191</v>
      </c>
      <c r="D198" s="359" t="s">
        <v>191</v>
      </c>
      <c r="E198" s="359" t="s">
        <v>278</v>
      </c>
      <c r="F198" s="359"/>
      <c r="G198" s="359"/>
      <c r="H198" s="359"/>
      <c r="I198" s="359"/>
      <c r="J198" s="359"/>
      <c r="K198" s="359"/>
      <c r="L198" s="359"/>
      <c r="M198" s="359"/>
      <c r="N198" s="359"/>
      <c r="O198" s="359"/>
      <c r="P198" s="359"/>
      <c r="Q198" s="359"/>
      <c r="R198" s="359"/>
      <c r="S198" s="360">
        <v>385</v>
      </c>
      <c r="T198" s="360">
        <v>200</v>
      </c>
      <c r="U198" s="360">
        <v>200</v>
      </c>
    </row>
    <row r="199" spans="1:21" ht="47.25" x14ac:dyDescent="0.25">
      <c r="A199" s="361" t="s">
        <v>421</v>
      </c>
      <c r="B199" s="362" t="s">
        <v>3</v>
      </c>
      <c r="C199" s="362" t="s">
        <v>191</v>
      </c>
      <c r="D199" s="362" t="s">
        <v>191</v>
      </c>
      <c r="E199" s="362" t="s">
        <v>278</v>
      </c>
      <c r="F199" s="362"/>
      <c r="G199" s="362"/>
      <c r="H199" s="362"/>
      <c r="I199" s="362"/>
      <c r="J199" s="362"/>
      <c r="K199" s="362"/>
      <c r="L199" s="362"/>
      <c r="M199" s="362"/>
      <c r="N199" s="362"/>
      <c r="O199" s="362"/>
      <c r="P199" s="362"/>
      <c r="Q199" s="362"/>
      <c r="R199" s="362" t="s">
        <v>422</v>
      </c>
      <c r="S199" s="363">
        <v>385</v>
      </c>
      <c r="T199" s="363">
        <v>200</v>
      </c>
      <c r="U199" s="363">
        <v>200</v>
      </c>
    </row>
    <row r="200" spans="1:21" ht="63" x14ac:dyDescent="0.25">
      <c r="A200" s="358" t="s">
        <v>370</v>
      </c>
      <c r="B200" s="359" t="s">
        <v>3</v>
      </c>
      <c r="C200" s="359" t="s">
        <v>191</v>
      </c>
      <c r="D200" s="359" t="s">
        <v>191</v>
      </c>
      <c r="E200" s="359" t="s">
        <v>279</v>
      </c>
      <c r="F200" s="359"/>
      <c r="G200" s="359"/>
      <c r="H200" s="359"/>
      <c r="I200" s="359"/>
      <c r="J200" s="359"/>
      <c r="K200" s="359"/>
      <c r="L200" s="359"/>
      <c r="M200" s="359"/>
      <c r="N200" s="359"/>
      <c r="O200" s="359"/>
      <c r="P200" s="359"/>
      <c r="Q200" s="359"/>
      <c r="R200" s="359"/>
      <c r="S200" s="360">
        <v>475.67200000000003</v>
      </c>
      <c r="T200" s="360">
        <v>0</v>
      </c>
      <c r="U200" s="360">
        <v>0</v>
      </c>
    </row>
    <row r="201" spans="1:21" ht="110.25" x14ac:dyDescent="0.25">
      <c r="A201" s="361" t="s">
        <v>419</v>
      </c>
      <c r="B201" s="362" t="s">
        <v>3</v>
      </c>
      <c r="C201" s="362" t="s">
        <v>191</v>
      </c>
      <c r="D201" s="362" t="s">
        <v>191</v>
      </c>
      <c r="E201" s="362" t="s">
        <v>279</v>
      </c>
      <c r="F201" s="362"/>
      <c r="G201" s="362"/>
      <c r="H201" s="362"/>
      <c r="I201" s="362"/>
      <c r="J201" s="362"/>
      <c r="K201" s="362"/>
      <c r="L201" s="362"/>
      <c r="M201" s="362"/>
      <c r="N201" s="362"/>
      <c r="O201" s="362"/>
      <c r="P201" s="362"/>
      <c r="Q201" s="362"/>
      <c r="R201" s="362" t="s">
        <v>420</v>
      </c>
      <c r="S201" s="363">
        <v>475.67200000000003</v>
      </c>
      <c r="T201" s="363">
        <v>0</v>
      </c>
      <c r="U201" s="363">
        <v>0</v>
      </c>
    </row>
    <row r="202" spans="1:21" ht="31.5" x14ac:dyDescent="0.25">
      <c r="A202" s="355" t="s">
        <v>116</v>
      </c>
      <c r="B202" s="356" t="s">
        <v>3</v>
      </c>
      <c r="C202" s="356" t="s">
        <v>190</v>
      </c>
      <c r="D202" s="356" t="s">
        <v>186</v>
      </c>
      <c r="E202" s="356"/>
      <c r="F202" s="356"/>
      <c r="G202" s="356"/>
      <c r="H202" s="356"/>
      <c r="I202" s="356"/>
      <c r="J202" s="356"/>
      <c r="K202" s="356"/>
      <c r="L202" s="356"/>
      <c r="M202" s="356"/>
      <c r="N202" s="356"/>
      <c r="O202" s="356"/>
      <c r="P202" s="356"/>
      <c r="Q202" s="356"/>
      <c r="R202" s="356"/>
      <c r="S202" s="357">
        <v>11928.228800000001</v>
      </c>
      <c r="T202" s="357">
        <v>8077.04</v>
      </c>
      <c r="U202" s="357">
        <v>7332.58</v>
      </c>
    </row>
    <row r="203" spans="1:21" ht="15.75" x14ac:dyDescent="0.25">
      <c r="A203" s="355" t="s">
        <v>117</v>
      </c>
      <c r="B203" s="356" t="s">
        <v>3</v>
      </c>
      <c r="C203" s="356" t="s">
        <v>190</v>
      </c>
      <c r="D203" s="356" t="s">
        <v>189</v>
      </c>
      <c r="E203" s="356"/>
      <c r="F203" s="356"/>
      <c r="G203" s="356"/>
      <c r="H203" s="356"/>
      <c r="I203" s="356"/>
      <c r="J203" s="356"/>
      <c r="K203" s="356"/>
      <c r="L203" s="356"/>
      <c r="M203" s="356"/>
      <c r="N203" s="356"/>
      <c r="O203" s="356"/>
      <c r="P203" s="356"/>
      <c r="Q203" s="356"/>
      <c r="R203" s="356"/>
      <c r="S203" s="357">
        <v>11928.228800000001</v>
      </c>
      <c r="T203" s="357">
        <v>8077.04</v>
      </c>
      <c r="U203" s="357">
        <v>7332.58</v>
      </c>
    </row>
    <row r="204" spans="1:21" ht="31.5" x14ac:dyDescent="0.25">
      <c r="A204" s="358" t="s">
        <v>325</v>
      </c>
      <c r="B204" s="359" t="s">
        <v>3</v>
      </c>
      <c r="C204" s="359" t="s">
        <v>190</v>
      </c>
      <c r="D204" s="359" t="s">
        <v>189</v>
      </c>
      <c r="E204" s="359" t="s">
        <v>324</v>
      </c>
      <c r="F204" s="359"/>
      <c r="G204" s="359"/>
      <c r="H204" s="359"/>
      <c r="I204" s="359"/>
      <c r="J204" s="359"/>
      <c r="K204" s="359"/>
      <c r="L204" s="359"/>
      <c r="M204" s="359"/>
      <c r="N204" s="359"/>
      <c r="O204" s="359"/>
      <c r="P204" s="359"/>
      <c r="Q204" s="359"/>
      <c r="R204" s="359"/>
      <c r="S204" s="360">
        <v>11928.228800000001</v>
      </c>
      <c r="T204" s="360">
        <v>8077.04</v>
      </c>
      <c r="U204" s="360">
        <v>7332.58</v>
      </c>
    </row>
    <row r="205" spans="1:21" ht="110.25" x14ac:dyDescent="0.25">
      <c r="A205" s="358" t="s">
        <v>327</v>
      </c>
      <c r="B205" s="359" t="s">
        <v>3</v>
      </c>
      <c r="C205" s="359" t="s">
        <v>190</v>
      </c>
      <c r="D205" s="359" t="s">
        <v>189</v>
      </c>
      <c r="E205" s="359" t="s">
        <v>326</v>
      </c>
      <c r="F205" s="359"/>
      <c r="G205" s="359"/>
      <c r="H205" s="359"/>
      <c r="I205" s="359"/>
      <c r="J205" s="359"/>
      <c r="K205" s="359"/>
      <c r="L205" s="359"/>
      <c r="M205" s="359"/>
      <c r="N205" s="359"/>
      <c r="O205" s="359"/>
      <c r="P205" s="359"/>
      <c r="Q205" s="359"/>
      <c r="R205" s="359"/>
      <c r="S205" s="360">
        <v>11928.228800000001</v>
      </c>
      <c r="T205" s="360">
        <v>8077.04</v>
      </c>
      <c r="U205" s="360">
        <v>7332.58</v>
      </c>
    </row>
    <row r="206" spans="1:21" ht="31.5" x14ac:dyDescent="0.25">
      <c r="A206" s="358" t="s">
        <v>329</v>
      </c>
      <c r="B206" s="359" t="s">
        <v>3</v>
      </c>
      <c r="C206" s="359" t="s">
        <v>190</v>
      </c>
      <c r="D206" s="359" t="s">
        <v>189</v>
      </c>
      <c r="E206" s="359" t="s">
        <v>328</v>
      </c>
      <c r="F206" s="359"/>
      <c r="G206" s="359"/>
      <c r="H206" s="359"/>
      <c r="I206" s="359"/>
      <c r="J206" s="359"/>
      <c r="K206" s="359"/>
      <c r="L206" s="359"/>
      <c r="M206" s="359"/>
      <c r="N206" s="359"/>
      <c r="O206" s="359"/>
      <c r="P206" s="359"/>
      <c r="Q206" s="359"/>
      <c r="R206" s="359"/>
      <c r="S206" s="360">
        <v>11928.228800000001</v>
      </c>
      <c r="T206" s="360">
        <v>8077.04</v>
      </c>
      <c r="U206" s="360">
        <v>7332.58</v>
      </c>
    </row>
    <row r="207" spans="1:21" ht="63" x14ac:dyDescent="0.25">
      <c r="A207" s="358" t="s">
        <v>372</v>
      </c>
      <c r="B207" s="359" t="s">
        <v>3</v>
      </c>
      <c r="C207" s="359" t="s">
        <v>190</v>
      </c>
      <c r="D207" s="359" t="s">
        <v>189</v>
      </c>
      <c r="E207" s="359" t="s">
        <v>371</v>
      </c>
      <c r="F207" s="359"/>
      <c r="G207" s="359"/>
      <c r="H207" s="359"/>
      <c r="I207" s="359"/>
      <c r="J207" s="359"/>
      <c r="K207" s="359"/>
      <c r="L207" s="359"/>
      <c r="M207" s="359"/>
      <c r="N207" s="359"/>
      <c r="O207" s="359"/>
      <c r="P207" s="359"/>
      <c r="Q207" s="359"/>
      <c r="R207" s="359"/>
      <c r="S207" s="360">
        <v>11928.228800000001</v>
      </c>
      <c r="T207" s="360">
        <v>8077.04</v>
      </c>
      <c r="U207" s="360">
        <v>7332.58</v>
      </c>
    </row>
    <row r="208" spans="1:21" ht="47.25" x14ac:dyDescent="0.25">
      <c r="A208" s="358" t="s">
        <v>373</v>
      </c>
      <c r="B208" s="359" t="s">
        <v>3</v>
      </c>
      <c r="C208" s="359" t="s">
        <v>190</v>
      </c>
      <c r="D208" s="359" t="s">
        <v>189</v>
      </c>
      <c r="E208" s="359" t="s">
        <v>280</v>
      </c>
      <c r="F208" s="359"/>
      <c r="G208" s="359"/>
      <c r="H208" s="359"/>
      <c r="I208" s="359"/>
      <c r="J208" s="359"/>
      <c r="K208" s="359"/>
      <c r="L208" s="359"/>
      <c r="M208" s="359"/>
      <c r="N208" s="359"/>
      <c r="O208" s="359"/>
      <c r="P208" s="359"/>
      <c r="Q208" s="359"/>
      <c r="R208" s="359"/>
      <c r="S208" s="360">
        <v>6157.8789999999999</v>
      </c>
      <c r="T208" s="360">
        <v>6353</v>
      </c>
      <c r="U208" s="360">
        <v>5768.62</v>
      </c>
    </row>
    <row r="209" spans="1:21" ht="110.25" x14ac:dyDescent="0.25">
      <c r="A209" s="361" t="s">
        <v>419</v>
      </c>
      <c r="B209" s="362" t="s">
        <v>3</v>
      </c>
      <c r="C209" s="362" t="s">
        <v>190</v>
      </c>
      <c r="D209" s="362" t="s">
        <v>189</v>
      </c>
      <c r="E209" s="362" t="s">
        <v>280</v>
      </c>
      <c r="F209" s="362"/>
      <c r="G209" s="362"/>
      <c r="H209" s="362"/>
      <c r="I209" s="362"/>
      <c r="J209" s="362"/>
      <c r="K209" s="362"/>
      <c r="L209" s="362"/>
      <c r="M209" s="362"/>
      <c r="N209" s="362"/>
      <c r="O209" s="362"/>
      <c r="P209" s="362"/>
      <c r="Q209" s="362"/>
      <c r="R209" s="362" t="s">
        <v>420</v>
      </c>
      <c r="S209" s="363">
        <v>3919</v>
      </c>
      <c r="T209" s="363">
        <v>4733</v>
      </c>
      <c r="U209" s="363">
        <v>4237.8</v>
      </c>
    </row>
    <row r="210" spans="1:21" ht="47.25" x14ac:dyDescent="0.25">
      <c r="A210" s="361" t="s">
        <v>421</v>
      </c>
      <c r="B210" s="362" t="s">
        <v>3</v>
      </c>
      <c r="C210" s="362" t="s">
        <v>190</v>
      </c>
      <c r="D210" s="362" t="s">
        <v>189</v>
      </c>
      <c r="E210" s="362" t="s">
        <v>280</v>
      </c>
      <c r="F210" s="362"/>
      <c r="G210" s="362"/>
      <c r="H210" s="362"/>
      <c r="I210" s="362"/>
      <c r="J210" s="362"/>
      <c r="K210" s="362"/>
      <c r="L210" s="362"/>
      <c r="M210" s="362"/>
      <c r="N210" s="362"/>
      <c r="O210" s="362"/>
      <c r="P210" s="362"/>
      <c r="Q210" s="362"/>
      <c r="R210" s="362" t="s">
        <v>422</v>
      </c>
      <c r="S210" s="363">
        <v>2238.8789999999999</v>
      </c>
      <c r="T210" s="363">
        <v>1620</v>
      </c>
      <c r="U210" s="363">
        <v>1530.82</v>
      </c>
    </row>
    <row r="211" spans="1:21" ht="31.5" x14ac:dyDescent="0.25">
      <c r="A211" s="358" t="s">
        <v>374</v>
      </c>
      <c r="B211" s="359" t="s">
        <v>3</v>
      </c>
      <c r="C211" s="359" t="s">
        <v>190</v>
      </c>
      <c r="D211" s="359" t="s">
        <v>189</v>
      </c>
      <c r="E211" s="359" t="s">
        <v>281</v>
      </c>
      <c r="F211" s="359"/>
      <c r="G211" s="359"/>
      <c r="H211" s="359"/>
      <c r="I211" s="359"/>
      <c r="J211" s="359"/>
      <c r="K211" s="359"/>
      <c r="L211" s="359"/>
      <c r="M211" s="359"/>
      <c r="N211" s="359"/>
      <c r="O211" s="359"/>
      <c r="P211" s="359"/>
      <c r="Q211" s="359"/>
      <c r="R211" s="359"/>
      <c r="S211" s="360">
        <v>1312.54</v>
      </c>
      <c r="T211" s="360">
        <v>1224.04</v>
      </c>
      <c r="U211" s="360">
        <v>1263.96</v>
      </c>
    </row>
    <row r="212" spans="1:21" ht="110.25" x14ac:dyDescent="0.25">
      <c r="A212" s="361" t="s">
        <v>419</v>
      </c>
      <c r="B212" s="362" t="s">
        <v>3</v>
      </c>
      <c r="C212" s="362" t="s">
        <v>190</v>
      </c>
      <c r="D212" s="362" t="s">
        <v>189</v>
      </c>
      <c r="E212" s="362" t="s">
        <v>281</v>
      </c>
      <c r="F212" s="362"/>
      <c r="G212" s="362"/>
      <c r="H212" s="362"/>
      <c r="I212" s="362"/>
      <c r="J212" s="362"/>
      <c r="K212" s="362"/>
      <c r="L212" s="362"/>
      <c r="M212" s="362"/>
      <c r="N212" s="362"/>
      <c r="O212" s="362"/>
      <c r="P212" s="362"/>
      <c r="Q212" s="362"/>
      <c r="R212" s="362" t="s">
        <v>420</v>
      </c>
      <c r="S212" s="363">
        <v>1008.54</v>
      </c>
      <c r="T212" s="363">
        <v>1008.04</v>
      </c>
      <c r="U212" s="363">
        <v>1047.96</v>
      </c>
    </row>
    <row r="213" spans="1:21" ht="47.25" x14ac:dyDescent="0.25">
      <c r="A213" s="361" t="s">
        <v>421</v>
      </c>
      <c r="B213" s="362" t="s">
        <v>3</v>
      </c>
      <c r="C213" s="362" t="s">
        <v>190</v>
      </c>
      <c r="D213" s="362" t="s">
        <v>189</v>
      </c>
      <c r="E213" s="362" t="s">
        <v>281</v>
      </c>
      <c r="F213" s="362"/>
      <c r="G213" s="362"/>
      <c r="H213" s="362"/>
      <c r="I213" s="362"/>
      <c r="J213" s="362"/>
      <c r="K213" s="362"/>
      <c r="L213" s="362"/>
      <c r="M213" s="362"/>
      <c r="N213" s="362"/>
      <c r="O213" s="362"/>
      <c r="P213" s="362"/>
      <c r="Q213" s="362"/>
      <c r="R213" s="362" t="s">
        <v>422</v>
      </c>
      <c r="S213" s="363">
        <v>304</v>
      </c>
      <c r="T213" s="363">
        <v>216</v>
      </c>
      <c r="U213" s="363">
        <v>216</v>
      </c>
    </row>
    <row r="214" spans="1:21" ht="47.25" x14ac:dyDescent="0.25">
      <c r="A214" s="358" t="s">
        <v>375</v>
      </c>
      <c r="B214" s="359" t="s">
        <v>3</v>
      </c>
      <c r="C214" s="359" t="s">
        <v>190</v>
      </c>
      <c r="D214" s="359" t="s">
        <v>189</v>
      </c>
      <c r="E214" s="359" t="s">
        <v>282</v>
      </c>
      <c r="F214" s="359"/>
      <c r="G214" s="359"/>
      <c r="H214" s="359"/>
      <c r="I214" s="359"/>
      <c r="J214" s="359"/>
      <c r="K214" s="359"/>
      <c r="L214" s="359"/>
      <c r="M214" s="359"/>
      <c r="N214" s="359"/>
      <c r="O214" s="359"/>
      <c r="P214" s="359"/>
      <c r="Q214" s="359"/>
      <c r="R214" s="359"/>
      <c r="S214" s="360">
        <v>1322.8098</v>
      </c>
      <c r="T214" s="360">
        <v>500</v>
      </c>
      <c r="U214" s="360">
        <v>300</v>
      </c>
    </row>
    <row r="215" spans="1:21" ht="47.25" x14ac:dyDescent="0.25">
      <c r="A215" s="361" t="s">
        <v>421</v>
      </c>
      <c r="B215" s="362" t="s">
        <v>3</v>
      </c>
      <c r="C215" s="362" t="s">
        <v>190</v>
      </c>
      <c r="D215" s="362" t="s">
        <v>189</v>
      </c>
      <c r="E215" s="362" t="s">
        <v>282</v>
      </c>
      <c r="F215" s="362"/>
      <c r="G215" s="362"/>
      <c r="H215" s="362"/>
      <c r="I215" s="362"/>
      <c r="J215" s="362"/>
      <c r="K215" s="362"/>
      <c r="L215" s="362"/>
      <c r="M215" s="362"/>
      <c r="N215" s="362"/>
      <c r="O215" s="362"/>
      <c r="P215" s="362"/>
      <c r="Q215" s="362"/>
      <c r="R215" s="362" t="s">
        <v>422</v>
      </c>
      <c r="S215" s="363">
        <v>1322.8098</v>
      </c>
      <c r="T215" s="363">
        <v>500</v>
      </c>
      <c r="U215" s="363">
        <v>300</v>
      </c>
    </row>
    <row r="216" spans="1:21" ht="173.25" x14ac:dyDescent="0.25">
      <c r="A216" s="364" t="s">
        <v>376</v>
      </c>
      <c r="B216" s="359" t="s">
        <v>3</v>
      </c>
      <c r="C216" s="359" t="s">
        <v>190</v>
      </c>
      <c r="D216" s="359" t="s">
        <v>189</v>
      </c>
      <c r="E216" s="359" t="s">
        <v>283</v>
      </c>
      <c r="F216" s="359"/>
      <c r="G216" s="359"/>
      <c r="H216" s="359"/>
      <c r="I216" s="359"/>
      <c r="J216" s="359"/>
      <c r="K216" s="359"/>
      <c r="L216" s="359"/>
      <c r="M216" s="359"/>
      <c r="N216" s="359"/>
      <c r="O216" s="359"/>
      <c r="P216" s="359"/>
      <c r="Q216" s="359"/>
      <c r="R216" s="359"/>
      <c r="S216" s="360">
        <v>3135</v>
      </c>
      <c r="T216" s="360">
        <v>0</v>
      </c>
      <c r="U216" s="360">
        <v>0</v>
      </c>
    </row>
    <row r="217" spans="1:21" ht="110.25" x14ac:dyDescent="0.25">
      <c r="A217" s="361" t="s">
        <v>419</v>
      </c>
      <c r="B217" s="362" t="s">
        <v>3</v>
      </c>
      <c r="C217" s="362" t="s">
        <v>190</v>
      </c>
      <c r="D217" s="362" t="s">
        <v>189</v>
      </c>
      <c r="E217" s="362" t="s">
        <v>283</v>
      </c>
      <c r="F217" s="362"/>
      <c r="G217" s="362"/>
      <c r="H217" s="362"/>
      <c r="I217" s="362"/>
      <c r="J217" s="362"/>
      <c r="K217" s="362"/>
      <c r="L217" s="362"/>
      <c r="M217" s="362"/>
      <c r="N217" s="362"/>
      <c r="O217" s="362"/>
      <c r="P217" s="362"/>
      <c r="Q217" s="362"/>
      <c r="R217" s="362" t="s">
        <v>420</v>
      </c>
      <c r="S217" s="363">
        <v>3135</v>
      </c>
      <c r="T217" s="363">
        <v>0</v>
      </c>
      <c r="U217" s="363">
        <v>0</v>
      </c>
    </row>
    <row r="218" spans="1:21" ht="15.75" x14ac:dyDescent="0.25">
      <c r="A218" s="355" t="s">
        <v>22</v>
      </c>
      <c r="B218" s="356" t="s">
        <v>3</v>
      </c>
      <c r="C218" s="356" t="s">
        <v>188</v>
      </c>
      <c r="D218" s="356" t="s">
        <v>186</v>
      </c>
      <c r="E218" s="356"/>
      <c r="F218" s="356"/>
      <c r="G218" s="356"/>
      <c r="H218" s="356"/>
      <c r="I218" s="356"/>
      <c r="J218" s="356"/>
      <c r="K218" s="356"/>
      <c r="L218" s="356"/>
      <c r="M218" s="356"/>
      <c r="N218" s="356"/>
      <c r="O218" s="356"/>
      <c r="P218" s="356"/>
      <c r="Q218" s="356"/>
      <c r="R218" s="356"/>
      <c r="S218" s="357">
        <v>861.96</v>
      </c>
      <c r="T218" s="357">
        <v>635.80999999999995</v>
      </c>
      <c r="U218" s="357">
        <v>664.36</v>
      </c>
    </row>
    <row r="219" spans="1:21" ht="15.75" x14ac:dyDescent="0.25">
      <c r="A219" s="355" t="s">
        <v>34</v>
      </c>
      <c r="B219" s="356" t="s">
        <v>3</v>
      </c>
      <c r="C219" s="356" t="s">
        <v>188</v>
      </c>
      <c r="D219" s="356" t="s">
        <v>189</v>
      </c>
      <c r="E219" s="356"/>
      <c r="F219" s="356"/>
      <c r="G219" s="356"/>
      <c r="H219" s="356"/>
      <c r="I219" s="356"/>
      <c r="J219" s="356"/>
      <c r="K219" s="356"/>
      <c r="L219" s="356"/>
      <c r="M219" s="356"/>
      <c r="N219" s="356"/>
      <c r="O219" s="356"/>
      <c r="P219" s="356"/>
      <c r="Q219" s="356"/>
      <c r="R219" s="356"/>
      <c r="S219" s="357">
        <v>861.96</v>
      </c>
      <c r="T219" s="357">
        <v>635.80999999999995</v>
      </c>
      <c r="U219" s="357">
        <v>664.36</v>
      </c>
    </row>
    <row r="220" spans="1:21" ht="31.5" x14ac:dyDescent="0.25">
      <c r="A220" s="358" t="s">
        <v>293</v>
      </c>
      <c r="B220" s="359" t="s">
        <v>3</v>
      </c>
      <c r="C220" s="359" t="s">
        <v>188</v>
      </c>
      <c r="D220" s="359" t="s">
        <v>189</v>
      </c>
      <c r="E220" s="359" t="s">
        <v>292</v>
      </c>
      <c r="F220" s="359"/>
      <c r="G220" s="359"/>
      <c r="H220" s="359"/>
      <c r="I220" s="359"/>
      <c r="J220" s="359"/>
      <c r="K220" s="359"/>
      <c r="L220" s="359"/>
      <c r="M220" s="359"/>
      <c r="N220" s="359"/>
      <c r="O220" s="359"/>
      <c r="P220" s="359"/>
      <c r="Q220" s="359"/>
      <c r="R220" s="359"/>
      <c r="S220" s="360">
        <v>861.96</v>
      </c>
      <c r="T220" s="360">
        <v>635.80999999999995</v>
      </c>
      <c r="U220" s="360">
        <v>664.36</v>
      </c>
    </row>
    <row r="221" spans="1:21" ht="15.75" x14ac:dyDescent="0.25">
      <c r="A221" s="358" t="s">
        <v>311</v>
      </c>
      <c r="B221" s="359" t="s">
        <v>3</v>
      </c>
      <c r="C221" s="359" t="s">
        <v>188</v>
      </c>
      <c r="D221" s="359" t="s">
        <v>189</v>
      </c>
      <c r="E221" s="359" t="s">
        <v>310</v>
      </c>
      <c r="F221" s="359"/>
      <c r="G221" s="359"/>
      <c r="H221" s="359"/>
      <c r="I221" s="359"/>
      <c r="J221" s="359"/>
      <c r="K221" s="359"/>
      <c r="L221" s="359"/>
      <c r="M221" s="359"/>
      <c r="N221" s="359"/>
      <c r="O221" s="359"/>
      <c r="P221" s="359"/>
      <c r="Q221" s="359"/>
      <c r="R221" s="359"/>
      <c r="S221" s="360">
        <v>861.96</v>
      </c>
      <c r="T221" s="360">
        <v>635.80999999999995</v>
      </c>
      <c r="U221" s="360">
        <v>664.36</v>
      </c>
    </row>
    <row r="222" spans="1:21" ht="15.75" x14ac:dyDescent="0.25">
      <c r="A222" s="358" t="s">
        <v>10</v>
      </c>
      <c r="B222" s="359" t="s">
        <v>3</v>
      </c>
      <c r="C222" s="359" t="s">
        <v>188</v>
      </c>
      <c r="D222" s="359" t="s">
        <v>189</v>
      </c>
      <c r="E222" s="359" t="s">
        <v>312</v>
      </c>
      <c r="F222" s="359"/>
      <c r="G222" s="359"/>
      <c r="H222" s="359"/>
      <c r="I222" s="359"/>
      <c r="J222" s="359"/>
      <c r="K222" s="359"/>
      <c r="L222" s="359"/>
      <c r="M222" s="359"/>
      <c r="N222" s="359"/>
      <c r="O222" s="359"/>
      <c r="P222" s="359"/>
      <c r="Q222" s="359"/>
      <c r="R222" s="359"/>
      <c r="S222" s="360">
        <v>861.96</v>
      </c>
      <c r="T222" s="360">
        <v>635.80999999999995</v>
      </c>
      <c r="U222" s="360">
        <v>664.36</v>
      </c>
    </row>
    <row r="223" spans="1:21" ht="15.75" x14ac:dyDescent="0.25">
      <c r="A223" s="358" t="s">
        <v>320</v>
      </c>
      <c r="B223" s="359" t="s">
        <v>3</v>
      </c>
      <c r="C223" s="359" t="s">
        <v>188</v>
      </c>
      <c r="D223" s="359" t="s">
        <v>189</v>
      </c>
      <c r="E223" s="359" t="s">
        <v>319</v>
      </c>
      <c r="F223" s="359"/>
      <c r="G223" s="359"/>
      <c r="H223" s="359"/>
      <c r="I223" s="359"/>
      <c r="J223" s="359"/>
      <c r="K223" s="359"/>
      <c r="L223" s="359"/>
      <c r="M223" s="359"/>
      <c r="N223" s="359"/>
      <c r="O223" s="359"/>
      <c r="P223" s="359"/>
      <c r="Q223" s="359"/>
      <c r="R223" s="359"/>
      <c r="S223" s="360">
        <v>861.96</v>
      </c>
      <c r="T223" s="360">
        <v>635.80999999999995</v>
      </c>
      <c r="U223" s="360">
        <v>664.36</v>
      </c>
    </row>
    <row r="224" spans="1:21" ht="31.5" x14ac:dyDescent="0.25">
      <c r="A224" s="358" t="s">
        <v>377</v>
      </c>
      <c r="B224" s="359" t="s">
        <v>3</v>
      </c>
      <c r="C224" s="359" t="s">
        <v>188</v>
      </c>
      <c r="D224" s="359" t="s">
        <v>189</v>
      </c>
      <c r="E224" s="359" t="s">
        <v>284</v>
      </c>
      <c r="F224" s="359"/>
      <c r="G224" s="359"/>
      <c r="H224" s="359"/>
      <c r="I224" s="359"/>
      <c r="J224" s="359"/>
      <c r="K224" s="359"/>
      <c r="L224" s="359"/>
      <c r="M224" s="359"/>
      <c r="N224" s="359"/>
      <c r="O224" s="359"/>
      <c r="P224" s="359"/>
      <c r="Q224" s="359"/>
      <c r="R224" s="359"/>
      <c r="S224" s="360">
        <v>861.96</v>
      </c>
      <c r="T224" s="360">
        <v>635.80999999999995</v>
      </c>
      <c r="U224" s="360">
        <v>664.36</v>
      </c>
    </row>
    <row r="225" spans="1:21" ht="31.5" x14ac:dyDescent="0.25">
      <c r="A225" s="361" t="s">
        <v>423</v>
      </c>
      <c r="B225" s="362" t="s">
        <v>3</v>
      </c>
      <c r="C225" s="362" t="s">
        <v>188</v>
      </c>
      <c r="D225" s="362" t="s">
        <v>189</v>
      </c>
      <c r="E225" s="362" t="s">
        <v>284</v>
      </c>
      <c r="F225" s="362"/>
      <c r="G225" s="362"/>
      <c r="H225" s="362"/>
      <c r="I225" s="362"/>
      <c r="J225" s="362"/>
      <c r="K225" s="362"/>
      <c r="L225" s="362"/>
      <c r="M225" s="362"/>
      <c r="N225" s="362"/>
      <c r="O225" s="362"/>
      <c r="P225" s="362"/>
      <c r="Q225" s="362"/>
      <c r="R225" s="362" t="s">
        <v>424</v>
      </c>
      <c r="S225" s="363">
        <v>861.96</v>
      </c>
      <c r="T225" s="363">
        <v>635.80999999999995</v>
      </c>
      <c r="U225" s="363">
        <v>664.36</v>
      </c>
    </row>
    <row r="226" spans="1:21" ht="31.5" x14ac:dyDescent="0.25">
      <c r="A226" s="355" t="s">
        <v>118</v>
      </c>
      <c r="B226" s="356" t="s">
        <v>3</v>
      </c>
      <c r="C226" s="356" t="s">
        <v>185</v>
      </c>
      <c r="D226" s="356" t="s">
        <v>186</v>
      </c>
      <c r="E226" s="356"/>
      <c r="F226" s="356"/>
      <c r="G226" s="356"/>
      <c r="H226" s="356"/>
      <c r="I226" s="356"/>
      <c r="J226" s="356"/>
      <c r="K226" s="356"/>
      <c r="L226" s="356"/>
      <c r="M226" s="356"/>
      <c r="N226" s="356"/>
      <c r="O226" s="356"/>
      <c r="P226" s="356"/>
      <c r="Q226" s="356"/>
      <c r="R226" s="356"/>
      <c r="S226" s="357">
        <v>1070.4000000000001</v>
      </c>
      <c r="T226" s="357">
        <v>1100</v>
      </c>
      <c r="U226" s="357">
        <v>1000</v>
      </c>
    </row>
    <row r="227" spans="1:21" ht="15.75" x14ac:dyDescent="0.25">
      <c r="A227" s="355" t="s">
        <v>120</v>
      </c>
      <c r="B227" s="356" t="s">
        <v>3</v>
      </c>
      <c r="C227" s="356" t="s">
        <v>185</v>
      </c>
      <c r="D227" s="356" t="s">
        <v>184</v>
      </c>
      <c r="E227" s="356"/>
      <c r="F227" s="356"/>
      <c r="G227" s="356"/>
      <c r="H227" s="356"/>
      <c r="I227" s="356"/>
      <c r="J227" s="356"/>
      <c r="K227" s="356"/>
      <c r="L227" s="356"/>
      <c r="M227" s="356"/>
      <c r="N227" s="356"/>
      <c r="O227" s="356"/>
      <c r="P227" s="356"/>
      <c r="Q227" s="356"/>
      <c r="R227" s="356"/>
      <c r="S227" s="357">
        <v>1070.4000000000001</v>
      </c>
      <c r="T227" s="357">
        <v>1100</v>
      </c>
      <c r="U227" s="357">
        <v>1000</v>
      </c>
    </row>
    <row r="228" spans="1:21" ht="31.5" x14ac:dyDescent="0.25">
      <c r="A228" s="358" t="s">
        <v>325</v>
      </c>
      <c r="B228" s="359" t="s">
        <v>3</v>
      </c>
      <c r="C228" s="359" t="s">
        <v>185</v>
      </c>
      <c r="D228" s="359" t="s">
        <v>184</v>
      </c>
      <c r="E228" s="359" t="s">
        <v>324</v>
      </c>
      <c r="F228" s="359"/>
      <c r="G228" s="359"/>
      <c r="H228" s="359"/>
      <c r="I228" s="359"/>
      <c r="J228" s="359"/>
      <c r="K228" s="359"/>
      <c r="L228" s="359"/>
      <c r="M228" s="359"/>
      <c r="N228" s="359"/>
      <c r="O228" s="359"/>
      <c r="P228" s="359"/>
      <c r="Q228" s="359"/>
      <c r="R228" s="359"/>
      <c r="S228" s="360">
        <v>1070.4000000000001</v>
      </c>
      <c r="T228" s="360">
        <v>1100</v>
      </c>
      <c r="U228" s="360">
        <v>1000</v>
      </c>
    </row>
    <row r="229" spans="1:21" ht="110.25" x14ac:dyDescent="0.25">
      <c r="A229" s="358" t="s">
        <v>327</v>
      </c>
      <c r="B229" s="359" t="s">
        <v>3</v>
      </c>
      <c r="C229" s="359" t="s">
        <v>185</v>
      </c>
      <c r="D229" s="359" t="s">
        <v>184</v>
      </c>
      <c r="E229" s="359" t="s">
        <v>326</v>
      </c>
      <c r="F229" s="359"/>
      <c r="G229" s="359"/>
      <c r="H229" s="359"/>
      <c r="I229" s="359"/>
      <c r="J229" s="359"/>
      <c r="K229" s="359"/>
      <c r="L229" s="359"/>
      <c r="M229" s="359"/>
      <c r="N229" s="359"/>
      <c r="O229" s="359"/>
      <c r="P229" s="359"/>
      <c r="Q229" s="359"/>
      <c r="R229" s="359"/>
      <c r="S229" s="360">
        <v>1070.4000000000001</v>
      </c>
      <c r="T229" s="360">
        <v>1100</v>
      </c>
      <c r="U229" s="360">
        <v>1000</v>
      </c>
    </row>
    <row r="230" spans="1:21" ht="31.5" x14ac:dyDescent="0.25">
      <c r="A230" s="358" t="s">
        <v>329</v>
      </c>
      <c r="B230" s="359" t="s">
        <v>3</v>
      </c>
      <c r="C230" s="359" t="s">
        <v>185</v>
      </c>
      <c r="D230" s="359" t="s">
        <v>184</v>
      </c>
      <c r="E230" s="359" t="s">
        <v>328</v>
      </c>
      <c r="F230" s="359"/>
      <c r="G230" s="359"/>
      <c r="H230" s="359"/>
      <c r="I230" s="359"/>
      <c r="J230" s="359"/>
      <c r="K230" s="359"/>
      <c r="L230" s="359"/>
      <c r="M230" s="359"/>
      <c r="N230" s="359"/>
      <c r="O230" s="359"/>
      <c r="P230" s="359"/>
      <c r="Q230" s="359"/>
      <c r="R230" s="359"/>
      <c r="S230" s="360">
        <v>1070.4000000000001</v>
      </c>
      <c r="T230" s="360">
        <v>1100</v>
      </c>
      <c r="U230" s="360">
        <v>1000</v>
      </c>
    </row>
    <row r="231" spans="1:21" ht="63" x14ac:dyDescent="0.25">
      <c r="A231" s="358" t="s">
        <v>372</v>
      </c>
      <c r="B231" s="359" t="s">
        <v>3</v>
      </c>
      <c r="C231" s="359" t="s">
        <v>185</v>
      </c>
      <c r="D231" s="359" t="s">
        <v>184</v>
      </c>
      <c r="E231" s="359" t="s">
        <v>371</v>
      </c>
      <c r="F231" s="359"/>
      <c r="G231" s="359"/>
      <c r="H231" s="359"/>
      <c r="I231" s="359"/>
      <c r="J231" s="359"/>
      <c r="K231" s="359"/>
      <c r="L231" s="359"/>
      <c r="M231" s="359"/>
      <c r="N231" s="359"/>
      <c r="O231" s="359"/>
      <c r="P231" s="359"/>
      <c r="Q231" s="359"/>
      <c r="R231" s="359"/>
      <c r="S231" s="360">
        <v>1070.4000000000001</v>
      </c>
      <c r="T231" s="360">
        <v>1100</v>
      </c>
      <c r="U231" s="360">
        <v>1000</v>
      </c>
    </row>
    <row r="232" spans="1:21" ht="47.25" x14ac:dyDescent="0.25">
      <c r="A232" s="358" t="s">
        <v>378</v>
      </c>
      <c r="B232" s="359" t="s">
        <v>3</v>
      </c>
      <c r="C232" s="359" t="s">
        <v>185</v>
      </c>
      <c r="D232" s="359" t="s">
        <v>184</v>
      </c>
      <c r="E232" s="359" t="s">
        <v>285</v>
      </c>
      <c r="F232" s="359"/>
      <c r="G232" s="359"/>
      <c r="H232" s="359"/>
      <c r="I232" s="359"/>
      <c r="J232" s="359"/>
      <c r="K232" s="359"/>
      <c r="L232" s="359"/>
      <c r="M232" s="359"/>
      <c r="N232" s="359"/>
      <c r="O232" s="359"/>
      <c r="P232" s="359"/>
      <c r="Q232" s="359"/>
      <c r="R232" s="359"/>
      <c r="S232" s="360">
        <v>1070.4000000000001</v>
      </c>
      <c r="T232" s="360">
        <v>1100</v>
      </c>
      <c r="U232" s="360">
        <v>1000</v>
      </c>
    </row>
    <row r="233" spans="1:21" ht="47.25" x14ac:dyDescent="0.25">
      <c r="A233" s="361" t="s">
        <v>421</v>
      </c>
      <c r="B233" s="362" t="s">
        <v>3</v>
      </c>
      <c r="C233" s="362" t="s">
        <v>185</v>
      </c>
      <c r="D233" s="362" t="s">
        <v>184</v>
      </c>
      <c r="E233" s="362" t="s">
        <v>285</v>
      </c>
      <c r="F233" s="362"/>
      <c r="G233" s="362"/>
      <c r="H233" s="362"/>
      <c r="I233" s="362"/>
      <c r="J233" s="362"/>
      <c r="K233" s="362"/>
      <c r="L233" s="362"/>
      <c r="M233" s="362"/>
      <c r="N233" s="362"/>
      <c r="O233" s="362"/>
      <c r="P233" s="362"/>
      <c r="Q233" s="362"/>
      <c r="R233" s="362" t="s">
        <v>422</v>
      </c>
      <c r="S233" s="363">
        <v>1070.4000000000001</v>
      </c>
      <c r="T233" s="363">
        <v>1100</v>
      </c>
      <c r="U233" s="363">
        <v>1000</v>
      </c>
    </row>
    <row r="234" spans="1:21" ht="15.75" x14ac:dyDescent="0.25">
      <c r="A234" s="365" t="s">
        <v>183</v>
      </c>
      <c r="B234" s="356"/>
      <c r="C234" s="356"/>
      <c r="D234" s="356"/>
      <c r="E234" s="356"/>
      <c r="F234" s="356"/>
      <c r="G234" s="356"/>
      <c r="H234" s="356"/>
      <c r="I234" s="356"/>
      <c r="J234" s="356"/>
      <c r="K234" s="356"/>
      <c r="L234" s="356"/>
      <c r="M234" s="356"/>
      <c r="N234" s="356"/>
      <c r="O234" s="356"/>
      <c r="P234" s="356"/>
      <c r="Q234" s="356"/>
      <c r="R234" s="356"/>
      <c r="S234" s="357">
        <v>156307.03066999998</v>
      </c>
      <c r="T234" s="357">
        <v>85535.257670000006</v>
      </c>
      <c r="U234" s="357">
        <v>54311.63</v>
      </c>
    </row>
  </sheetData>
  <mergeCells count="10">
    <mergeCell ref="R8:R9"/>
    <mergeCell ref="S8:S9"/>
    <mergeCell ref="T8:T9"/>
    <mergeCell ref="U8:U9"/>
    <mergeCell ref="A6:U7"/>
    <mergeCell ref="A8:A9"/>
    <mergeCell ref="B8:B9"/>
    <mergeCell ref="C8:C9"/>
    <mergeCell ref="D8:D9"/>
    <mergeCell ref="E8:Q9"/>
  </mergeCells>
  <pageMargins left="1.1811023622047245" right="0.39370078740157483" top="0.78740157480314965" bottom="0.78740157480314965" header="0.31496062992125984" footer="0.31496062992125984"/>
  <pageSetup paperSize="9" scale="7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5"/>
  <sheetViews>
    <sheetView workbookViewId="0">
      <selection activeCell="I10" sqref="I10"/>
    </sheetView>
  </sheetViews>
  <sheetFormatPr defaultRowHeight="12.75" x14ac:dyDescent="0.2"/>
  <cols>
    <col min="1" max="1" width="5.85546875" style="62" bestFit="1" customWidth="1"/>
    <col min="2" max="2" width="45.28515625" bestFit="1" customWidth="1"/>
    <col min="3" max="3" width="7.5703125" style="63" customWidth="1"/>
    <col min="4" max="4" width="12.5703125" customWidth="1"/>
    <col min="5" max="5" width="13.42578125" bestFit="1" customWidth="1"/>
    <col min="6" max="6" width="14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 x14ac:dyDescent="0.2">
      <c r="E1" s="426" t="s">
        <v>384</v>
      </c>
      <c r="F1" s="426"/>
    </row>
    <row r="2" spans="1:6" ht="15" x14ac:dyDescent="0.2">
      <c r="B2" s="64"/>
      <c r="E2" s="427" t="s">
        <v>164</v>
      </c>
      <c r="F2" s="427"/>
    </row>
    <row r="3" spans="1:6" ht="15" x14ac:dyDescent="0.2">
      <c r="E3" s="427" t="s">
        <v>93</v>
      </c>
      <c r="F3" s="427"/>
    </row>
    <row r="4" spans="1:6" ht="15" x14ac:dyDescent="0.2">
      <c r="E4" s="427" t="s">
        <v>471</v>
      </c>
      <c r="F4" s="427"/>
    </row>
    <row r="5" spans="1:6" x14ac:dyDescent="0.2">
      <c r="A5" s="437" t="s">
        <v>383</v>
      </c>
      <c r="B5" s="462"/>
      <c r="C5" s="462"/>
      <c r="D5" s="462"/>
      <c r="E5" s="462"/>
      <c r="F5" s="462"/>
    </row>
    <row r="6" spans="1:6" x14ac:dyDescent="0.2">
      <c r="A6" s="462"/>
      <c r="B6" s="462"/>
      <c r="C6" s="462"/>
      <c r="D6" s="462"/>
      <c r="E6" s="462"/>
      <c r="F6" s="462"/>
    </row>
    <row r="7" spans="1:6" ht="24" customHeight="1" x14ac:dyDescent="0.2">
      <c r="A7" s="462"/>
      <c r="B7" s="462"/>
      <c r="C7" s="462"/>
      <c r="D7" s="462"/>
      <c r="E7" s="462"/>
      <c r="F7" s="462"/>
    </row>
    <row r="9" spans="1:6" x14ac:dyDescent="0.2">
      <c r="A9" s="456" t="s">
        <v>163</v>
      </c>
      <c r="B9" s="458" t="s">
        <v>165</v>
      </c>
      <c r="C9" s="459" t="s">
        <v>166</v>
      </c>
      <c r="D9" s="460" t="s">
        <v>385</v>
      </c>
      <c r="E9" s="461"/>
      <c r="F9" s="461"/>
    </row>
    <row r="10" spans="1:6" s="77" customFormat="1" ht="14.25" x14ac:dyDescent="0.2">
      <c r="A10" s="457"/>
      <c r="B10" s="457"/>
      <c r="C10" s="457"/>
      <c r="D10" s="328" t="s">
        <v>386</v>
      </c>
      <c r="E10" s="328" t="s">
        <v>387</v>
      </c>
      <c r="F10" s="328" t="s">
        <v>388</v>
      </c>
    </row>
    <row r="11" spans="1:6" s="22" customFormat="1" ht="85.5" x14ac:dyDescent="0.2">
      <c r="A11" s="68"/>
      <c r="B11" s="329" t="s">
        <v>389</v>
      </c>
      <c r="C11" s="65"/>
      <c r="D11" s="67">
        <f>D19+D12</f>
        <v>137403.24887000001</v>
      </c>
      <c r="E11" s="67">
        <f>E19+E12</f>
        <v>66927.217669999998</v>
      </c>
      <c r="F11" s="67">
        <f>F19+F12</f>
        <v>35429.399999999994</v>
      </c>
    </row>
    <row r="12" spans="1:6" s="22" customFormat="1" ht="28.5" x14ac:dyDescent="0.2">
      <c r="A12" s="68">
        <v>1</v>
      </c>
      <c r="B12" s="329" t="s">
        <v>343</v>
      </c>
      <c r="C12" s="65"/>
      <c r="D12" s="67">
        <f>SUM(D13:D18)</f>
        <v>90417.670790000004</v>
      </c>
      <c r="E12" s="67">
        <f>SUM(E13:E18)</f>
        <v>32356.23804</v>
      </c>
      <c r="F12" s="67">
        <f t="shared" ref="F12" si="0">SUM(F13:F17)</f>
        <v>748.13187000000005</v>
      </c>
    </row>
    <row r="13" spans="1:6" s="22" customFormat="1" ht="30" x14ac:dyDescent="0.2">
      <c r="A13" s="73" t="s">
        <v>390</v>
      </c>
      <c r="B13" s="330" t="s">
        <v>345</v>
      </c>
      <c r="C13" s="331" t="s">
        <v>25</v>
      </c>
      <c r="D13" s="66">
        <f>'приложение 6.1 '!F107</f>
        <v>3197.1951600000002</v>
      </c>
      <c r="E13" s="66">
        <v>0</v>
      </c>
      <c r="F13" s="66">
        <v>0</v>
      </c>
    </row>
    <row r="14" spans="1:6" s="22" customFormat="1" ht="60" x14ac:dyDescent="0.2">
      <c r="A14" s="73" t="s">
        <v>391</v>
      </c>
      <c r="B14" s="330" t="s">
        <v>355</v>
      </c>
      <c r="C14" s="331" t="s">
        <v>16</v>
      </c>
      <c r="D14" s="66">
        <v>0</v>
      </c>
      <c r="E14" s="66">
        <f>'приложение 6.1 '!G119</f>
        <v>2616.52</v>
      </c>
      <c r="F14" s="66">
        <v>0</v>
      </c>
    </row>
    <row r="15" spans="1:6" s="22" customFormat="1" ht="45" x14ac:dyDescent="0.2">
      <c r="A15" s="73" t="s">
        <v>392</v>
      </c>
      <c r="B15" s="330" t="s">
        <v>365</v>
      </c>
      <c r="C15" s="331" t="s">
        <v>17</v>
      </c>
      <c r="D15" s="66">
        <f>'приложение 6.1 '!F111</f>
        <v>862.93479000000002</v>
      </c>
      <c r="E15" s="66">
        <f>'приложение 6.1 '!G111</f>
        <v>683.07693000000006</v>
      </c>
      <c r="F15" s="66">
        <f>'приложение 6.1 '!H111</f>
        <v>748.13187000000005</v>
      </c>
    </row>
    <row r="16" spans="1:6" s="22" customFormat="1" ht="60" x14ac:dyDescent="0.2">
      <c r="A16" s="73" t="s">
        <v>405</v>
      </c>
      <c r="B16" s="330" t="s">
        <v>380</v>
      </c>
      <c r="C16" s="331" t="s">
        <v>17</v>
      </c>
      <c r="D16" s="66">
        <f>'приложение 6.1 '!F122</f>
        <v>8647.07582</v>
      </c>
      <c r="E16" s="66">
        <v>0</v>
      </c>
      <c r="F16" s="66">
        <v>0</v>
      </c>
    </row>
    <row r="17" spans="1:6" s="22" customFormat="1" ht="60" x14ac:dyDescent="0.2">
      <c r="A17" s="73" t="s">
        <v>406</v>
      </c>
      <c r="B17" s="330" t="s">
        <v>382</v>
      </c>
      <c r="C17" s="331" t="s">
        <v>17</v>
      </c>
      <c r="D17" s="66">
        <f>'приложение 6.1 '!F88</f>
        <v>11623.406929999999</v>
      </c>
      <c r="E17" s="66">
        <v>0</v>
      </c>
      <c r="F17" s="66">
        <v>0</v>
      </c>
    </row>
    <row r="18" spans="1:6" s="22" customFormat="1" ht="30" x14ac:dyDescent="0.2">
      <c r="A18" s="73" t="s">
        <v>450</v>
      </c>
      <c r="B18" s="330" t="s">
        <v>447</v>
      </c>
      <c r="C18" s="331" t="s">
        <v>16</v>
      </c>
      <c r="D18" s="66">
        <f>'приложение 6.1 '!F92+'приложение 6.1 '!F115</f>
        <v>66087.058090000006</v>
      </c>
      <c r="E18" s="66">
        <f>'приложение 6.1 '!G92</f>
        <v>29056.64111</v>
      </c>
      <c r="F18" s="66">
        <v>0</v>
      </c>
    </row>
    <row r="19" spans="1:6" s="22" customFormat="1" ht="14.25" x14ac:dyDescent="0.2">
      <c r="A19" s="68">
        <v>2</v>
      </c>
      <c r="B19" s="329" t="s">
        <v>413</v>
      </c>
      <c r="C19" s="332"/>
      <c r="D19" s="67">
        <f>SUM(D20:D25)</f>
        <v>46985.578079999999</v>
      </c>
      <c r="E19" s="67">
        <f t="shared" ref="E19:F19" si="1">SUM(E20:E25)</f>
        <v>34570.979630000002</v>
      </c>
      <c r="F19" s="67">
        <f t="shared" si="1"/>
        <v>34681.268129999997</v>
      </c>
    </row>
    <row r="20" spans="1:6" ht="45" x14ac:dyDescent="0.2">
      <c r="A20" s="73" t="s">
        <v>393</v>
      </c>
      <c r="B20" s="26" t="s">
        <v>394</v>
      </c>
      <c r="C20" s="69" t="s">
        <v>15</v>
      </c>
      <c r="D20" s="66">
        <f>'приложение 6.1 '!F126</f>
        <v>805</v>
      </c>
      <c r="E20" s="66">
        <f>'приложение 6.1 '!G126</f>
        <v>305</v>
      </c>
      <c r="F20" s="66">
        <f>'приложение 6.1 '!H126</f>
        <v>305</v>
      </c>
    </row>
    <row r="21" spans="1:6" ht="30" x14ac:dyDescent="0.2">
      <c r="A21" s="73" t="s">
        <v>395</v>
      </c>
      <c r="B21" s="26" t="s">
        <v>396</v>
      </c>
      <c r="C21" s="69" t="s">
        <v>33</v>
      </c>
      <c r="D21" s="66">
        <f>'приложение 6.1 '!F133</f>
        <v>200</v>
      </c>
      <c r="E21" s="66">
        <f>'приложение 6.1 '!G133</f>
        <v>200</v>
      </c>
      <c r="F21" s="66">
        <f>'приложение 6.1 '!H133</f>
        <v>200</v>
      </c>
    </row>
    <row r="22" spans="1:6" s="72" customFormat="1" ht="60" x14ac:dyDescent="0.25">
      <c r="A22" s="73" t="s">
        <v>397</v>
      </c>
      <c r="B22" s="70" t="s">
        <v>398</v>
      </c>
      <c r="C22" s="69" t="s">
        <v>451</v>
      </c>
      <c r="D22" s="66">
        <f>'приложение 6.1 '!F137</f>
        <v>32111.277280000002</v>
      </c>
      <c r="E22" s="66">
        <f>'приложение 6.1 '!G137</f>
        <v>24678.939630000001</v>
      </c>
      <c r="F22" s="66">
        <f>'приложение 6.1 '!H137</f>
        <v>25633.688129999999</v>
      </c>
    </row>
    <row r="23" spans="1:6" ht="60" x14ac:dyDescent="0.2">
      <c r="A23" s="73" t="s">
        <v>399</v>
      </c>
      <c r="B23" s="26" t="s">
        <v>400</v>
      </c>
      <c r="C23" s="69" t="s">
        <v>167</v>
      </c>
      <c r="D23" s="176">
        <f>'приложение 6.1 '!F170</f>
        <v>12998.6288</v>
      </c>
      <c r="E23" s="176">
        <f>'приложение 6.1 '!G170</f>
        <v>9177.0400000000009</v>
      </c>
      <c r="F23" s="176">
        <f>'приложение 6.1 '!H170</f>
        <v>8332.58</v>
      </c>
    </row>
    <row r="24" spans="1:6" ht="30" x14ac:dyDescent="0.25">
      <c r="A24" s="73" t="s">
        <v>401</v>
      </c>
      <c r="B24" s="71" t="s">
        <v>402</v>
      </c>
      <c r="C24" s="37" t="s">
        <v>18</v>
      </c>
      <c r="D24" s="176">
        <f>'приложение 6.1 '!F190</f>
        <v>860.67200000000003</v>
      </c>
      <c r="E24" s="176">
        <f>'приложение 6.1 '!G190</f>
        <v>200</v>
      </c>
      <c r="F24" s="176">
        <f>'приложение 6.1 '!H190</f>
        <v>200</v>
      </c>
    </row>
    <row r="25" spans="1:6" ht="78.75" x14ac:dyDescent="0.2">
      <c r="A25" s="73" t="s">
        <v>403</v>
      </c>
      <c r="B25" s="74" t="s">
        <v>404</v>
      </c>
      <c r="C25" s="75" t="s">
        <v>25</v>
      </c>
      <c r="D25" s="333">
        <f>'приложение 6.1 '!F197</f>
        <v>10</v>
      </c>
      <c r="E25" s="333">
        <f>'приложение 6.1 '!G197</f>
        <v>10</v>
      </c>
      <c r="F25" s="333">
        <f>'приложение 6.1 '!H197</f>
        <v>10</v>
      </c>
    </row>
  </sheetData>
  <mergeCells count="9">
    <mergeCell ref="A9:A10"/>
    <mergeCell ref="B9:B10"/>
    <mergeCell ref="C9:C10"/>
    <mergeCell ref="D9:F9"/>
    <mergeCell ref="E1:F1"/>
    <mergeCell ref="E2:F2"/>
    <mergeCell ref="E3:F3"/>
    <mergeCell ref="E4:F4"/>
    <mergeCell ref="A5:F7"/>
  </mergeCells>
  <pageMargins left="0" right="0" top="0" bottom="0" header="0" footer="0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6"/>
  <sheetViews>
    <sheetView zoomScaleNormal="100" workbookViewId="0">
      <selection activeCell="E4" sqref="E4"/>
    </sheetView>
  </sheetViews>
  <sheetFormatPr defaultRowHeight="12.75" x14ac:dyDescent="0.2"/>
  <cols>
    <col min="1" max="1" width="18.42578125" customWidth="1"/>
    <col min="2" max="2" width="24.5703125" customWidth="1"/>
    <col min="3" max="3" width="13.7109375" customWidth="1"/>
    <col min="4" max="4" width="13.5703125" customWidth="1"/>
    <col min="5" max="5" width="15" customWidth="1"/>
  </cols>
  <sheetData>
    <row r="1" spans="1:5" ht="15" x14ac:dyDescent="0.25">
      <c r="A1" s="182"/>
      <c r="B1" s="182"/>
      <c r="C1" s="182"/>
      <c r="D1" s="182"/>
      <c r="E1" s="184" t="s">
        <v>91</v>
      </c>
    </row>
    <row r="2" spans="1:5" ht="15" x14ac:dyDescent="0.25">
      <c r="A2" s="182"/>
      <c r="B2" s="182"/>
      <c r="C2" s="182"/>
      <c r="D2" s="182"/>
      <c r="E2" s="183" t="s">
        <v>92</v>
      </c>
    </row>
    <row r="3" spans="1:5" ht="15" x14ac:dyDescent="0.25">
      <c r="A3" s="182"/>
      <c r="B3" s="182"/>
      <c r="C3" s="182"/>
      <c r="D3" s="182"/>
      <c r="E3" s="183" t="s">
        <v>93</v>
      </c>
    </row>
    <row r="4" spans="1:5" ht="15" x14ac:dyDescent="0.25">
      <c r="B4" s="182"/>
      <c r="C4" s="182"/>
      <c r="D4" s="182"/>
      <c r="E4" s="183" t="s">
        <v>471</v>
      </c>
    </row>
    <row r="5" spans="1:5" ht="15" x14ac:dyDescent="0.25">
      <c r="B5" s="182"/>
      <c r="C5" s="182"/>
      <c r="D5" s="82"/>
      <c r="E5" s="182"/>
    </row>
    <row r="6" spans="1:5" x14ac:dyDescent="0.2">
      <c r="A6" s="407" t="s">
        <v>206</v>
      </c>
      <c r="B6" s="407"/>
      <c r="C6" s="407"/>
      <c r="D6" s="407"/>
      <c r="E6" s="408"/>
    </row>
    <row r="7" spans="1:5" x14ac:dyDescent="0.2">
      <c r="A7" s="407"/>
      <c r="B7" s="407"/>
      <c r="C7" s="407"/>
      <c r="D7" s="407"/>
      <c r="E7" s="408"/>
    </row>
    <row r="8" spans="1:5" x14ac:dyDescent="0.2">
      <c r="A8" s="409"/>
      <c r="B8" s="409"/>
      <c r="C8" s="409"/>
      <c r="D8" s="409"/>
      <c r="E8" s="410"/>
    </row>
    <row r="9" spans="1:5" ht="89.25" x14ac:dyDescent="0.2">
      <c r="A9" s="203" t="s">
        <v>38</v>
      </c>
      <c r="B9" s="203" t="s">
        <v>2</v>
      </c>
      <c r="C9" s="203" t="s">
        <v>39</v>
      </c>
      <c r="D9" s="203" t="s">
        <v>169</v>
      </c>
      <c r="E9" s="203" t="s">
        <v>170</v>
      </c>
    </row>
    <row r="10" spans="1:5" ht="60.75" x14ac:dyDescent="0.2">
      <c r="A10" s="241"/>
      <c r="B10" s="238" t="s">
        <v>41</v>
      </c>
      <c r="C10" s="219">
        <f>C11+C26</f>
        <v>28085925</v>
      </c>
      <c r="D10" s="219">
        <f>+D11+D26</f>
        <v>0</v>
      </c>
      <c r="E10" s="219">
        <f>+E11+E26</f>
        <v>28085925</v>
      </c>
    </row>
    <row r="11" spans="1:5" ht="40.5" x14ac:dyDescent="0.2">
      <c r="A11" s="241"/>
      <c r="B11" s="238" t="s">
        <v>42</v>
      </c>
      <c r="C11" s="219">
        <f>C12+C14+C17+C19+C21</f>
        <v>27048200</v>
      </c>
      <c r="D11" s="219">
        <f>+D12+D14+D17+D19+D21</f>
        <v>0</v>
      </c>
      <c r="E11" s="219">
        <f>+E12+E14+E17+E19+E21</f>
        <v>27048200</v>
      </c>
    </row>
    <row r="12" spans="1:5" ht="24" x14ac:dyDescent="0.2">
      <c r="A12" s="228" t="s">
        <v>43</v>
      </c>
      <c r="B12" s="242" t="s">
        <v>44</v>
      </c>
      <c r="C12" s="230">
        <f>C13</f>
        <v>2670000</v>
      </c>
      <c r="D12" s="230">
        <f>SUM(D13:D13)</f>
        <v>0</v>
      </c>
      <c r="E12" s="230">
        <f>C12+D12</f>
        <v>2670000</v>
      </c>
    </row>
    <row r="13" spans="1:5" ht="153" x14ac:dyDescent="0.2">
      <c r="A13" s="9" t="s">
        <v>96</v>
      </c>
      <c r="B13" s="9" t="s">
        <v>45</v>
      </c>
      <c r="C13" s="10">
        <v>2670000</v>
      </c>
      <c r="D13" s="10"/>
      <c r="E13" s="10">
        <f>C13+D13</f>
        <v>2670000</v>
      </c>
    </row>
    <row r="14" spans="1:5" ht="110.25" x14ac:dyDescent="0.2">
      <c r="A14" s="223" t="s">
        <v>46</v>
      </c>
      <c r="B14" s="240" t="s">
        <v>47</v>
      </c>
      <c r="C14" s="219">
        <f>C15+C16</f>
        <v>2325400</v>
      </c>
      <c r="D14" s="219">
        <f>SUM(D15:D16)</f>
        <v>0</v>
      </c>
      <c r="E14" s="219">
        <f>C14+D14</f>
        <v>2325400</v>
      </c>
    </row>
    <row r="15" spans="1:5" ht="140.25" x14ac:dyDescent="0.2">
      <c r="A15" s="9" t="s">
        <v>94</v>
      </c>
      <c r="B15" s="9" t="s">
        <v>168</v>
      </c>
      <c r="C15" s="79">
        <v>851590</v>
      </c>
      <c r="D15" s="79"/>
      <c r="E15" s="79">
        <f>C15+D15</f>
        <v>851590</v>
      </c>
    </row>
    <row r="16" spans="1:5" ht="140.25" x14ac:dyDescent="0.2">
      <c r="A16" s="9" t="s">
        <v>95</v>
      </c>
      <c r="B16" s="9" t="s">
        <v>48</v>
      </c>
      <c r="C16" s="79">
        <v>1473810</v>
      </c>
      <c r="D16" s="79"/>
      <c r="E16" s="79">
        <f>C16+D16</f>
        <v>1473810</v>
      </c>
    </row>
    <row r="17" spans="1:5" ht="38.25" x14ac:dyDescent="0.2">
      <c r="A17" s="223" t="s">
        <v>49</v>
      </c>
      <c r="B17" s="203" t="s">
        <v>50</v>
      </c>
      <c r="C17" s="219">
        <f>C18</f>
        <v>345000</v>
      </c>
      <c r="D17" s="219">
        <f>+D18</f>
        <v>0</v>
      </c>
      <c r="E17" s="219">
        <f>+E18</f>
        <v>345000</v>
      </c>
    </row>
    <row r="18" spans="1:5" ht="25.5" x14ac:dyDescent="0.25">
      <c r="A18" s="9" t="s">
        <v>51</v>
      </c>
      <c r="B18" s="9" t="s">
        <v>50</v>
      </c>
      <c r="C18" s="11">
        <v>345000</v>
      </c>
      <c r="D18" s="11"/>
      <c r="E18" s="11">
        <f>C18+D18</f>
        <v>345000</v>
      </c>
    </row>
    <row r="19" spans="1:5" ht="31.5" x14ac:dyDescent="0.2">
      <c r="A19" s="223" t="s">
        <v>52</v>
      </c>
      <c r="B19" s="240" t="s">
        <v>53</v>
      </c>
      <c r="C19" s="219">
        <f>C20</f>
        <v>1657800</v>
      </c>
      <c r="D19" s="219">
        <f>+D20</f>
        <v>0</v>
      </c>
      <c r="E19" s="219">
        <f>C19+D19</f>
        <v>1657800</v>
      </c>
    </row>
    <row r="20" spans="1:5" ht="76.5" x14ac:dyDescent="0.2">
      <c r="A20" s="9" t="s">
        <v>97</v>
      </c>
      <c r="B20" s="9" t="s">
        <v>54</v>
      </c>
      <c r="C20" s="12">
        <v>1657800</v>
      </c>
      <c r="D20" s="12"/>
      <c r="E20" s="12">
        <f>C20+D20</f>
        <v>1657800</v>
      </c>
    </row>
    <row r="21" spans="1:5" ht="25.5" x14ac:dyDescent="0.2">
      <c r="A21" s="239" t="s">
        <v>55</v>
      </c>
      <c r="B21" s="240" t="s">
        <v>56</v>
      </c>
      <c r="C21" s="201">
        <f>C22+C24</f>
        <v>20050000</v>
      </c>
      <c r="D21" s="201">
        <f>+D22+D24</f>
        <v>0</v>
      </c>
      <c r="E21" s="201">
        <f>+E22+E24</f>
        <v>20050000</v>
      </c>
    </row>
    <row r="22" spans="1:5" ht="25.5" x14ac:dyDescent="0.2">
      <c r="A22" s="205" t="s">
        <v>57</v>
      </c>
      <c r="B22" s="205" t="s">
        <v>58</v>
      </c>
      <c r="C22" s="201">
        <f>C23</f>
        <v>13200000</v>
      </c>
      <c r="D22" s="201">
        <f>+D23</f>
        <v>0</v>
      </c>
      <c r="E22" s="201">
        <f>+E23</f>
        <v>13200000</v>
      </c>
    </row>
    <row r="23" spans="1:5" ht="63.75" x14ac:dyDescent="0.2">
      <c r="A23" s="9" t="s">
        <v>98</v>
      </c>
      <c r="B23" s="9" t="s">
        <v>59</v>
      </c>
      <c r="C23" s="14">
        <v>13200000</v>
      </c>
      <c r="D23" s="14"/>
      <c r="E23" s="14">
        <f>C23+D23</f>
        <v>13200000</v>
      </c>
    </row>
    <row r="24" spans="1:5" ht="25.5" x14ac:dyDescent="0.2">
      <c r="A24" s="205" t="s">
        <v>60</v>
      </c>
      <c r="B24" s="205" t="s">
        <v>61</v>
      </c>
      <c r="C24" s="201">
        <v>6850000</v>
      </c>
      <c r="D24" s="201">
        <f>+D25</f>
        <v>0</v>
      </c>
      <c r="E24" s="201">
        <f>C24+D24</f>
        <v>6850000</v>
      </c>
    </row>
    <row r="25" spans="1:5" ht="76.5" x14ac:dyDescent="0.2">
      <c r="A25" s="9" t="s">
        <v>99</v>
      </c>
      <c r="B25" s="9" t="s">
        <v>62</v>
      </c>
      <c r="C25" s="14">
        <v>6850000</v>
      </c>
      <c r="D25" s="14"/>
      <c r="E25" s="14">
        <f>C25+D25</f>
        <v>6850000</v>
      </c>
    </row>
    <row r="26" spans="1:5" ht="40.5" x14ac:dyDescent="0.2">
      <c r="A26" s="205"/>
      <c r="B26" s="238" t="s">
        <v>63</v>
      </c>
      <c r="C26" s="219">
        <f>C27</f>
        <v>1037725</v>
      </c>
      <c r="D26" s="219">
        <f>+D27</f>
        <v>0</v>
      </c>
      <c r="E26" s="219">
        <f>+E27</f>
        <v>1037725</v>
      </c>
    </row>
    <row r="27" spans="1:5" ht="89.25" x14ac:dyDescent="0.2">
      <c r="A27" s="239" t="s">
        <v>64</v>
      </c>
      <c r="B27" s="203" t="s">
        <v>65</v>
      </c>
      <c r="C27" s="219">
        <f>C28+C29</f>
        <v>1037725</v>
      </c>
      <c r="D27" s="219">
        <f>SUM(D28:D29)</f>
        <v>0</v>
      </c>
      <c r="E27" s="219">
        <f>C27+D27</f>
        <v>1037725</v>
      </c>
    </row>
    <row r="28" spans="1:5" ht="114.75" x14ac:dyDescent="0.2">
      <c r="A28" s="15" t="s">
        <v>66</v>
      </c>
      <c r="B28" s="15" t="s">
        <v>67</v>
      </c>
      <c r="C28" s="16">
        <v>144495</v>
      </c>
      <c r="D28" s="16"/>
      <c r="E28" s="16">
        <v>144495</v>
      </c>
    </row>
    <row r="29" spans="1:5" ht="140.25" x14ac:dyDescent="0.2">
      <c r="A29" s="9" t="s">
        <v>68</v>
      </c>
      <c r="B29" s="9" t="s">
        <v>69</v>
      </c>
      <c r="C29" s="16">
        <v>893230</v>
      </c>
      <c r="D29" s="16"/>
      <c r="E29" s="16">
        <f>C29+D29</f>
        <v>893230</v>
      </c>
    </row>
    <row r="30" spans="1:5" ht="25.5" x14ac:dyDescent="0.2">
      <c r="A30" s="223" t="s">
        <v>70</v>
      </c>
      <c r="B30" s="203" t="s">
        <v>71</v>
      </c>
      <c r="C30" s="219">
        <f>C31</f>
        <v>58582312.040000007</v>
      </c>
      <c r="D30" s="219">
        <f>+D31</f>
        <v>63622439.689999998</v>
      </c>
      <c r="E30" s="219">
        <f>+E31</f>
        <v>115666751.73</v>
      </c>
    </row>
    <row r="31" spans="1:5" s="78" customFormat="1" ht="52.5" x14ac:dyDescent="0.2">
      <c r="A31" s="228" t="s">
        <v>72</v>
      </c>
      <c r="B31" s="229" t="s">
        <v>73</v>
      </c>
      <c r="C31" s="230">
        <f>C32+C33+C44+C47</f>
        <v>58582312.040000007</v>
      </c>
      <c r="D31" s="230">
        <f>+D32+D33+D44+D47</f>
        <v>63622439.689999998</v>
      </c>
      <c r="E31" s="230">
        <f>+E32+E33+E44+E47</f>
        <v>115666751.73</v>
      </c>
    </row>
    <row r="32" spans="1:5" s="78" customFormat="1" ht="32.25" thickBot="1" x14ac:dyDescent="0.25">
      <c r="A32" s="231" t="s">
        <v>74</v>
      </c>
      <c r="B32" s="232" t="s">
        <v>75</v>
      </c>
      <c r="C32" s="233">
        <v>22709500</v>
      </c>
      <c r="D32" s="233"/>
      <c r="E32" s="233">
        <f>3840000+12331500</f>
        <v>16171500</v>
      </c>
    </row>
    <row r="33" spans="1:5" s="78" customFormat="1" ht="31.5" x14ac:dyDescent="0.2">
      <c r="A33" s="234" t="s">
        <v>76</v>
      </c>
      <c r="B33" s="235" t="s">
        <v>77</v>
      </c>
      <c r="C33" s="236">
        <f>SUM(C34:C43)</f>
        <v>30365021.09</v>
      </c>
      <c r="D33" s="236">
        <f>SUM(D34:D43)</f>
        <v>54622439.689999998</v>
      </c>
      <c r="E33" s="237">
        <f>C33+D33</f>
        <v>84987460.780000001</v>
      </c>
    </row>
    <row r="34" spans="1:5" s="78" customFormat="1" ht="76.5" x14ac:dyDescent="0.2">
      <c r="A34" s="103" t="s">
        <v>78</v>
      </c>
      <c r="B34" s="9" t="s">
        <v>182</v>
      </c>
      <c r="C34" s="5">
        <v>2941419.55</v>
      </c>
      <c r="D34" s="5"/>
      <c r="E34" s="121">
        <f>C34+D34</f>
        <v>2941419.55</v>
      </c>
    </row>
    <row r="35" spans="1:5" s="78" customFormat="1" ht="63.75" x14ac:dyDescent="0.2">
      <c r="A35" s="169" t="s">
        <v>223</v>
      </c>
      <c r="B35" s="179" t="s">
        <v>224</v>
      </c>
      <c r="C35" s="180">
        <v>10329362.539999999</v>
      </c>
      <c r="D35" s="180"/>
      <c r="E35" s="181">
        <f t="shared" ref="E35:E43" si="0">C35+D35</f>
        <v>10329362.539999999</v>
      </c>
    </row>
    <row r="36" spans="1:5" ht="25.5" x14ac:dyDescent="0.2">
      <c r="A36" s="103" t="s">
        <v>79</v>
      </c>
      <c r="B36" s="20" t="s">
        <v>225</v>
      </c>
      <c r="C36" s="5">
        <v>7868839</v>
      </c>
      <c r="D36" s="5"/>
      <c r="E36" s="121">
        <f t="shared" si="0"/>
        <v>7868839</v>
      </c>
    </row>
    <row r="37" spans="1:5" ht="25.5" x14ac:dyDescent="0.2">
      <c r="A37" s="103" t="s">
        <v>79</v>
      </c>
      <c r="B37" s="20" t="s">
        <v>176</v>
      </c>
      <c r="C37" s="5">
        <v>1567500</v>
      </c>
      <c r="D37" s="5"/>
      <c r="E37" s="121">
        <f t="shared" si="0"/>
        <v>1567500</v>
      </c>
    </row>
    <row r="38" spans="1:5" ht="25.5" x14ac:dyDescent="0.2">
      <c r="A38" s="103" t="s">
        <v>79</v>
      </c>
      <c r="B38" s="20" t="s">
        <v>177</v>
      </c>
      <c r="C38" s="5">
        <v>793900</v>
      </c>
      <c r="D38" s="5"/>
      <c r="E38" s="121">
        <f t="shared" si="0"/>
        <v>793900</v>
      </c>
    </row>
    <row r="39" spans="1:5" ht="25.5" x14ac:dyDescent="0.2">
      <c r="A39" s="103" t="s">
        <v>79</v>
      </c>
      <c r="B39" s="20" t="s">
        <v>178</v>
      </c>
      <c r="C39" s="5">
        <v>3000000</v>
      </c>
      <c r="D39" s="5"/>
      <c r="E39" s="121">
        <f t="shared" si="0"/>
        <v>3000000</v>
      </c>
    </row>
    <row r="40" spans="1:5" ht="25.5" x14ac:dyDescent="0.2">
      <c r="A40" s="103" t="s">
        <v>79</v>
      </c>
      <c r="B40" s="20" t="s">
        <v>179</v>
      </c>
      <c r="C40" s="5">
        <v>1054900</v>
      </c>
      <c r="D40" s="5"/>
      <c r="E40" s="121">
        <f t="shared" si="0"/>
        <v>1054900</v>
      </c>
    </row>
    <row r="41" spans="1:5" ht="132" x14ac:dyDescent="0.2">
      <c r="A41" s="220" t="s">
        <v>438</v>
      </c>
      <c r="B41" s="20" t="s">
        <v>440</v>
      </c>
      <c r="C41" s="5">
        <v>0</v>
      </c>
      <c r="D41" s="5">
        <v>56521839.689999998</v>
      </c>
      <c r="E41" s="121">
        <f t="shared" si="0"/>
        <v>56521839.689999998</v>
      </c>
    </row>
    <row r="42" spans="1:5" ht="25.5" x14ac:dyDescent="0.2">
      <c r="A42" s="103" t="s">
        <v>79</v>
      </c>
      <c r="B42" s="20" t="s">
        <v>180</v>
      </c>
      <c r="C42" s="5">
        <v>909700</v>
      </c>
      <c r="D42" s="5"/>
      <c r="E42" s="121">
        <f t="shared" si="0"/>
        <v>909700</v>
      </c>
    </row>
    <row r="43" spans="1:5" ht="26.25" thickBot="1" x14ac:dyDescent="0.25">
      <c r="A43" s="104" t="s">
        <v>79</v>
      </c>
      <c r="B43" s="170" t="s">
        <v>181</v>
      </c>
      <c r="C43" s="122">
        <v>1899400</v>
      </c>
      <c r="D43" s="122">
        <v>-1899400</v>
      </c>
      <c r="E43" s="123">
        <f t="shared" si="0"/>
        <v>0</v>
      </c>
    </row>
    <row r="44" spans="1:5" ht="63.75" x14ac:dyDescent="0.2">
      <c r="A44" s="225" t="s">
        <v>81</v>
      </c>
      <c r="B44" s="226" t="s">
        <v>82</v>
      </c>
      <c r="C44" s="227">
        <f>C45+C46</f>
        <v>293120</v>
      </c>
      <c r="D44" s="227">
        <f>SUM(D45:D46)</f>
        <v>0</v>
      </c>
      <c r="E44" s="227">
        <f>SUM(E45:E46)</f>
        <v>293120</v>
      </c>
    </row>
    <row r="45" spans="1:5" ht="76.5" x14ac:dyDescent="0.2">
      <c r="A45" s="9" t="s">
        <v>83</v>
      </c>
      <c r="B45" s="9" t="s">
        <v>172</v>
      </c>
      <c r="C45" s="16">
        <v>3520</v>
      </c>
      <c r="D45" s="16"/>
      <c r="E45" s="16">
        <v>3520</v>
      </c>
    </row>
    <row r="46" spans="1:5" ht="112.5" customHeight="1" x14ac:dyDescent="0.2">
      <c r="A46" s="9" t="s">
        <v>85</v>
      </c>
      <c r="B46" s="9" t="s">
        <v>173</v>
      </c>
      <c r="C46" s="16">
        <v>289600</v>
      </c>
      <c r="D46" s="16"/>
      <c r="E46" s="16">
        <f>C46+D46</f>
        <v>289600</v>
      </c>
    </row>
    <row r="47" spans="1:5" ht="25.5" x14ac:dyDescent="0.2">
      <c r="A47" s="223" t="s">
        <v>87</v>
      </c>
      <c r="B47" s="203" t="s">
        <v>36</v>
      </c>
      <c r="C47" s="224">
        <f>SUM(C48:C52)</f>
        <v>5214670.95</v>
      </c>
      <c r="D47" s="224">
        <f t="shared" ref="D47:E47" si="1">SUM(D48:D52)</f>
        <v>9000000</v>
      </c>
      <c r="E47" s="224">
        <f t="shared" si="1"/>
        <v>14214670.949999999</v>
      </c>
    </row>
    <row r="48" spans="1:5" ht="51" x14ac:dyDescent="0.2">
      <c r="A48" s="322" t="s">
        <v>88</v>
      </c>
      <c r="B48" s="15" t="s">
        <v>408</v>
      </c>
      <c r="C48" s="323">
        <v>4000000</v>
      </c>
      <c r="D48" s="323"/>
      <c r="E48" s="323">
        <f>C48+D48</f>
        <v>4000000</v>
      </c>
    </row>
    <row r="49" spans="1:5" ht="63.75" x14ac:dyDescent="0.2">
      <c r="A49" s="322" t="s">
        <v>88</v>
      </c>
      <c r="B49" s="15" t="s">
        <v>409</v>
      </c>
      <c r="C49" s="323">
        <v>395834.13</v>
      </c>
      <c r="D49" s="323"/>
      <c r="E49" s="323">
        <f t="shared" ref="E49:E52" si="2">C49+D49</f>
        <v>395834.13</v>
      </c>
    </row>
    <row r="50" spans="1:5" ht="51" x14ac:dyDescent="0.2">
      <c r="A50" s="322" t="s">
        <v>88</v>
      </c>
      <c r="B50" s="15" t="s">
        <v>410</v>
      </c>
      <c r="C50" s="323">
        <v>778236.82</v>
      </c>
      <c r="D50" s="323"/>
      <c r="E50" s="323">
        <f t="shared" si="2"/>
        <v>778236.82</v>
      </c>
    </row>
    <row r="51" spans="1:5" ht="52.5" x14ac:dyDescent="0.2">
      <c r="A51" s="322" t="s">
        <v>88</v>
      </c>
      <c r="B51" s="15" t="s">
        <v>441</v>
      </c>
      <c r="C51" s="323">
        <v>0</v>
      </c>
      <c r="D51" s="323">
        <v>9000000</v>
      </c>
      <c r="E51" s="323">
        <f t="shared" si="2"/>
        <v>9000000</v>
      </c>
    </row>
    <row r="52" spans="1:5" ht="51" x14ac:dyDescent="0.2">
      <c r="A52" s="9" t="s">
        <v>88</v>
      </c>
      <c r="B52" s="221" t="s">
        <v>407</v>
      </c>
      <c r="C52" s="5">
        <v>40600</v>
      </c>
      <c r="D52" s="5"/>
      <c r="E52" s="323">
        <f t="shared" si="2"/>
        <v>40600</v>
      </c>
    </row>
    <row r="53" spans="1:5" ht="37.5" x14ac:dyDescent="0.2">
      <c r="A53" s="205"/>
      <c r="B53" s="218" t="s">
        <v>90</v>
      </c>
      <c r="C53" s="219">
        <f>C10+C30</f>
        <v>86668237.040000007</v>
      </c>
      <c r="D53" s="219">
        <f>+D30+D10</f>
        <v>63622439.689999998</v>
      </c>
      <c r="E53" s="219">
        <f>C53+D53</f>
        <v>150290676.73000002</v>
      </c>
    </row>
    <row r="56" spans="1:5" x14ac:dyDescent="0.2">
      <c r="C56" s="171"/>
    </row>
  </sheetData>
  <mergeCells count="1">
    <mergeCell ref="A6:E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3"/>
  <sheetViews>
    <sheetView workbookViewId="0">
      <selection activeCell="E4" sqref="E4"/>
    </sheetView>
  </sheetViews>
  <sheetFormatPr defaultRowHeight="15" x14ac:dyDescent="0.25"/>
  <cols>
    <col min="1" max="1" width="20.85546875" style="1" customWidth="1"/>
    <col min="2" max="2" width="35" style="1" customWidth="1"/>
    <col min="3" max="4" width="11.85546875" style="85" customWidth="1"/>
    <col min="5" max="5" width="13.5703125" style="85" customWidth="1"/>
    <col min="6" max="256" width="9.140625" style="1"/>
    <col min="257" max="257" width="24.140625" style="1" customWidth="1"/>
    <col min="258" max="258" width="48.7109375" style="1" customWidth="1"/>
    <col min="259" max="259" width="14.140625" style="1" customWidth="1"/>
    <col min="260" max="260" width="14.28515625" style="1" customWidth="1"/>
    <col min="261" max="261" width="15.28515625" style="1" customWidth="1"/>
    <col min="262" max="512" width="9.140625" style="1"/>
    <col min="513" max="513" width="24.140625" style="1" customWidth="1"/>
    <col min="514" max="514" width="48.7109375" style="1" customWidth="1"/>
    <col min="515" max="515" width="14.140625" style="1" customWidth="1"/>
    <col min="516" max="516" width="14.28515625" style="1" customWidth="1"/>
    <col min="517" max="517" width="15.28515625" style="1" customWidth="1"/>
    <col min="518" max="768" width="9.140625" style="1"/>
    <col min="769" max="769" width="24.140625" style="1" customWidth="1"/>
    <col min="770" max="770" width="48.7109375" style="1" customWidth="1"/>
    <col min="771" max="771" width="14.140625" style="1" customWidth="1"/>
    <col min="772" max="772" width="14.28515625" style="1" customWidth="1"/>
    <col min="773" max="773" width="15.28515625" style="1" customWidth="1"/>
    <col min="774" max="1024" width="9.140625" style="1"/>
    <col min="1025" max="1025" width="24.140625" style="1" customWidth="1"/>
    <col min="1026" max="1026" width="48.7109375" style="1" customWidth="1"/>
    <col min="1027" max="1027" width="14.140625" style="1" customWidth="1"/>
    <col min="1028" max="1028" width="14.28515625" style="1" customWidth="1"/>
    <col min="1029" max="1029" width="15.28515625" style="1" customWidth="1"/>
    <col min="1030" max="1280" width="9.140625" style="1"/>
    <col min="1281" max="1281" width="24.140625" style="1" customWidth="1"/>
    <col min="1282" max="1282" width="48.7109375" style="1" customWidth="1"/>
    <col min="1283" max="1283" width="14.140625" style="1" customWidth="1"/>
    <col min="1284" max="1284" width="14.28515625" style="1" customWidth="1"/>
    <col min="1285" max="1285" width="15.28515625" style="1" customWidth="1"/>
    <col min="1286" max="1536" width="9.140625" style="1"/>
    <col min="1537" max="1537" width="24.140625" style="1" customWidth="1"/>
    <col min="1538" max="1538" width="48.7109375" style="1" customWidth="1"/>
    <col min="1539" max="1539" width="14.140625" style="1" customWidth="1"/>
    <col min="1540" max="1540" width="14.28515625" style="1" customWidth="1"/>
    <col min="1541" max="1541" width="15.28515625" style="1" customWidth="1"/>
    <col min="1542" max="1792" width="9.140625" style="1"/>
    <col min="1793" max="1793" width="24.140625" style="1" customWidth="1"/>
    <col min="1794" max="1794" width="48.7109375" style="1" customWidth="1"/>
    <col min="1795" max="1795" width="14.140625" style="1" customWidth="1"/>
    <col min="1796" max="1796" width="14.28515625" style="1" customWidth="1"/>
    <col min="1797" max="1797" width="15.28515625" style="1" customWidth="1"/>
    <col min="1798" max="2048" width="9.140625" style="1"/>
    <col min="2049" max="2049" width="24.140625" style="1" customWidth="1"/>
    <col min="2050" max="2050" width="48.7109375" style="1" customWidth="1"/>
    <col min="2051" max="2051" width="14.140625" style="1" customWidth="1"/>
    <col min="2052" max="2052" width="14.28515625" style="1" customWidth="1"/>
    <col min="2053" max="2053" width="15.28515625" style="1" customWidth="1"/>
    <col min="2054" max="2304" width="9.140625" style="1"/>
    <col min="2305" max="2305" width="24.140625" style="1" customWidth="1"/>
    <col min="2306" max="2306" width="48.7109375" style="1" customWidth="1"/>
    <col min="2307" max="2307" width="14.140625" style="1" customWidth="1"/>
    <col min="2308" max="2308" width="14.28515625" style="1" customWidth="1"/>
    <col min="2309" max="2309" width="15.28515625" style="1" customWidth="1"/>
    <col min="2310" max="2560" width="9.140625" style="1"/>
    <col min="2561" max="2561" width="24.140625" style="1" customWidth="1"/>
    <col min="2562" max="2562" width="48.7109375" style="1" customWidth="1"/>
    <col min="2563" max="2563" width="14.140625" style="1" customWidth="1"/>
    <col min="2564" max="2564" width="14.28515625" style="1" customWidth="1"/>
    <col min="2565" max="2565" width="15.28515625" style="1" customWidth="1"/>
    <col min="2566" max="2816" width="9.140625" style="1"/>
    <col min="2817" max="2817" width="24.140625" style="1" customWidth="1"/>
    <col min="2818" max="2818" width="48.7109375" style="1" customWidth="1"/>
    <col min="2819" max="2819" width="14.140625" style="1" customWidth="1"/>
    <col min="2820" max="2820" width="14.28515625" style="1" customWidth="1"/>
    <col min="2821" max="2821" width="15.28515625" style="1" customWidth="1"/>
    <col min="2822" max="3072" width="9.140625" style="1"/>
    <col min="3073" max="3073" width="24.140625" style="1" customWidth="1"/>
    <col min="3074" max="3074" width="48.7109375" style="1" customWidth="1"/>
    <col min="3075" max="3075" width="14.140625" style="1" customWidth="1"/>
    <col min="3076" max="3076" width="14.28515625" style="1" customWidth="1"/>
    <col min="3077" max="3077" width="15.28515625" style="1" customWidth="1"/>
    <col min="3078" max="3328" width="9.140625" style="1"/>
    <col min="3329" max="3329" width="24.140625" style="1" customWidth="1"/>
    <col min="3330" max="3330" width="48.7109375" style="1" customWidth="1"/>
    <col min="3331" max="3331" width="14.140625" style="1" customWidth="1"/>
    <col min="3332" max="3332" width="14.28515625" style="1" customWidth="1"/>
    <col min="3333" max="3333" width="15.28515625" style="1" customWidth="1"/>
    <col min="3334" max="3584" width="9.140625" style="1"/>
    <col min="3585" max="3585" width="24.140625" style="1" customWidth="1"/>
    <col min="3586" max="3586" width="48.7109375" style="1" customWidth="1"/>
    <col min="3587" max="3587" width="14.140625" style="1" customWidth="1"/>
    <col min="3588" max="3588" width="14.28515625" style="1" customWidth="1"/>
    <col min="3589" max="3589" width="15.28515625" style="1" customWidth="1"/>
    <col min="3590" max="3840" width="9.140625" style="1"/>
    <col min="3841" max="3841" width="24.140625" style="1" customWidth="1"/>
    <col min="3842" max="3842" width="48.7109375" style="1" customWidth="1"/>
    <col min="3843" max="3843" width="14.140625" style="1" customWidth="1"/>
    <col min="3844" max="3844" width="14.28515625" style="1" customWidth="1"/>
    <col min="3845" max="3845" width="15.28515625" style="1" customWidth="1"/>
    <col min="3846" max="4096" width="9.140625" style="1"/>
    <col min="4097" max="4097" width="24.140625" style="1" customWidth="1"/>
    <col min="4098" max="4098" width="48.7109375" style="1" customWidth="1"/>
    <col min="4099" max="4099" width="14.140625" style="1" customWidth="1"/>
    <col min="4100" max="4100" width="14.28515625" style="1" customWidth="1"/>
    <col min="4101" max="4101" width="15.28515625" style="1" customWidth="1"/>
    <col min="4102" max="4352" width="9.140625" style="1"/>
    <col min="4353" max="4353" width="24.140625" style="1" customWidth="1"/>
    <col min="4354" max="4354" width="48.7109375" style="1" customWidth="1"/>
    <col min="4355" max="4355" width="14.140625" style="1" customWidth="1"/>
    <col min="4356" max="4356" width="14.28515625" style="1" customWidth="1"/>
    <col min="4357" max="4357" width="15.28515625" style="1" customWidth="1"/>
    <col min="4358" max="4608" width="9.140625" style="1"/>
    <col min="4609" max="4609" width="24.140625" style="1" customWidth="1"/>
    <col min="4610" max="4610" width="48.7109375" style="1" customWidth="1"/>
    <col min="4611" max="4611" width="14.140625" style="1" customWidth="1"/>
    <col min="4612" max="4612" width="14.28515625" style="1" customWidth="1"/>
    <col min="4613" max="4613" width="15.28515625" style="1" customWidth="1"/>
    <col min="4614" max="4864" width="9.140625" style="1"/>
    <col min="4865" max="4865" width="24.140625" style="1" customWidth="1"/>
    <col min="4866" max="4866" width="48.7109375" style="1" customWidth="1"/>
    <col min="4867" max="4867" width="14.140625" style="1" customWidth="1"/>
    <col min="4868" max="4868" width="14.28515625" style="1" customWidth="1"/>
    <col min="4869" max="4869" width="15.28515625" style="1" customWidth="1"/>
    <col min="4870" max="5120" width="9.140625" style="1"/>
    <col min="5121" max="5121" width="24.140625" style="1" customWidth="1"/>
    <col min="5122" max="5122" width="48.7109375" style="1" customWidth="1"/>
    <col min="5123" max="5123" width="14.140625" style="1" customWidth="1"/>
    <col min="5124" max="5124" width="14.28515625" style="1" customWidth="1"/>
    <col min="5125" max="5125" width="15.28515625" style="1" customWidth="1"/>
    <col min="5126" max="5376" width="9.140625" style="1"/>
    <col min="5377" max="5377" width="24.140625" style="1" customWidth="1"/>
    <col min="5378" max="5378" width="48.7109375" style="1" customWidth="1"/>
    <col min="5379" max="5379" width="14.140625" style="1" customWidth="1"/>
    <col min="5380" max="5380" width="14.28515625" style="1" customWidth="1"/>
    <col min="5381" max="5381" width="15.28515625" style="1" customWidth="1"/>
    <col min="5382" max="5632" width="9.140625" style="1"/>
    <col min="5633" max="5633" width="24.140625" style="1" customWidth="1"/>
    <col min="5634" max="5634" width="48.7109375" style="1" customWidth="1"/>
    <col min="5635" max="5635" width="14.140625" style="1" customWidth="1"/>
    <col min="5636" max="5636" width="14.28515625" style="1" customWidth="1"/>
    <col min="5637" max="5637" width="15.28515625" style="1" customWidth="1"/>
    <col min="5638" max="5888" width="9.140625" style="1"/>
    <col min="5889" max="5889" width="24.140625" style="1" customWidth="1"/>
    <col min="5890" max="5890" width="48.7109375" style="1" customWidth="1"/>
    <col min="5891" max="5891" width="14.140625" style="1" customWidth="1"/>
    <col min="5892" max="5892" width="14.28515625" style="1" customWidth="1"/>
    <col min="5893" max="5893" width="15.28515625" style="1" customWidth="1"/>
    <col min="5894" max="6144" width="9.140625" style="1"/>
    <col min="6145" max="6145" width="24.140625" style="1" customWidth="1"/>
    <col min="6146" max="6146" width="48.7109375" style="1" customWidth="1"/>
    <col min="6147" max="6147" width="14.140625" style="1" customWidth="1"/>
    <col min="6148" max="6148" width="14.28515625" style="1" customWidth="1"/>
    <col min="6149" max="6149" width="15.28515625" style="1" customWidth="1"/>
    <col min="6150" max="6400" width="9.140625" style="1"/>
    <col min="6401" max="6401" width="24.140625" style="1" customWidth="1"/>
    <col min="6402" max="6402" width="48.7109375" style="1" customWidth="1"/>
    <col min="6403" max="6403" width="14.140625" style="1" customWidth="1"/>
    <col min="6404" max="6404" width="14.28515625" style="1" customWidth="1"/>
    <col min="6405" max="6405" width="15.28515625" style="1" customWidth="1"/>
    <col min="6406" max="6656" width="9.140625" style="1"/>
    <col min="6657" max="6657" width="24.140625" style="1" customWidth="1"/>
    <col min="6658" max="6658" width="48.7109375" style="1" customWidth="1"/>
    <col min="6659" max="6659" width="14.140625" style="1" customWidth="1"/>
    <col min="6660" max="6660" width="14.28515625" style="1" customWidth="1"/>
    <col min="6661" max="6661" width="15.28515625" style="1" customWidth="1"/>
    <col min="6662" max="6912" width="9.140625" style="1"/>
    <col min="6913" max="6913" width="24.140625" style="1" customWidth="1"/>
    <col min="6914" max="6914" width="48.7109375" style="1" customWidth="1"/>
    <col min="6915" max="6915" width="14.140625" style="1" customWidth="1"/>
    <col min="6916" max="6916" width="14.28515625" style="1" customWidth="1"/>
    <col min="6917" max="6917" width="15.28515625" style="1" customWidth="1"/>
    <col min="6918" max="7168" width="9.140625" style="1"/>
    <col min="7169" max="7169" width="24.140625" style="1" customWidth="1"/>
    <col min="7170" max="7170" width="48.7109375" style="1" customWidth="1"/>
    <col min="7171" max="7171" width="14.140625" style="1" customWidth="1"/>
    <col min="7172" max="7172" width="14.28515625" style="1" customWidth="1"/>
    <col min="7173" max="7173" width="15.28515625" style="1" customWidth="1"/>
    <col min="7174" max="7424" width="9.140625" style="1"/>
    <col min="7425" max="7425" width="24.140625" style="1" customWidth="1"/>
    <col min="7426" max="7426" width="48.7109375" style="1" customWidth="1"/>
    <col min="7427" max="7427" width="14.140625" style="1" customWidth="1"/>
    <col min="7428" max="7428" width="14.28515625" style="1" customWidth="1"/>
    <col min="7429" max="7429" width="15.28515625" style="1" customWidth="1"/>
    <col min="7430" max="7680" width="9.140625" style="1"/>
    <col min="7681" max="7681" width="24.140625" style="1" customWidth="1"/>
    <col min="7682" max="7682" width="48.7109375" style="1" customWidth="1"/>
    <col min="7683" max="7683" width="14.140625" style="1" customWidth="1"/>
    <col min="7684" max="7684" width="14.28515625" style="1" customWidth="1"/>
    <col min="7685" max="7685" width="15.28515625" style="1" customWidth="1"/>
    <col min="7686" max="7936" width="9.140625" style="1"/>
    <col min="7937" max="7937" width="24.140625" style="1" customWidth="1"/>
    <col min="7938" max="7938" width="48.7109375" style="1" customWidth="1"/>
    <col min="7939" max="7939" width="14.140625" style="1" customWidth="1"/>
    <col min="7940" max="7940" width="14.28515625" style="1" customWidth="1"/>
    <col min="7941" max="7941" width="15.28515625" style="1" customWidth="1"/>
    <col min="7942" max="8192" width="9.140625" style="1"/>
    <col min="8193" max="8193" width="24.140625" style="1" customWidth="1"/>
    <col min="8194" max="8194" width="48.7109375" style="1" customWidth="1"/>
    <col min="8195" max="8195" width="14.140625" style="1" customWidth="1"/>
    <col min="8196" max="8196" width="14.28515625" style="1" customWidth="1"/>
    <col min="8197" max="8197" width="15.28515625" style="1" customWidth="1"/>
    <col min="8198" max="8448" width="9.140625" style="1"/>
    <col min="8449" max="8449" width="24.140625" style="1" customWidth="1"/>
    <col min="8450" max="8450" width="48.7109375" style="1" customWidth="1"/>
    <col min="8451" max="8451" width="14.140625" style="1" customWidth="1"/>
    <col min="8452" max="8452" width="14.28515625" style="1" customWidth="1"/>
    <col min="8453" max="8453" width="15.28515625" style="1" customWidth="1"/>
    <col min="8454" max="8704" width="9.140625" style="1"/>
    <col min="8705" max="8705" width="24.140625" style="1" customWidth="1"/>
    <col min="8706" max="8706" width="48.7109375" style="1" customWidth="1"/>
    <col min="8707" max="8707" width="14.140625" style="1" customWidth="1"/>
    <col min="8708" max="8708" width="14.28515625" style="1" customWidth="1"/>
    <col min="8709" max="8709" width="15.28515625" style="1" customWidth="1"/>
    <col min="8710" max="8960" width="9.140625" style="1"/>
    <col min="8961" max="8961" width="24.140625" style="1" customWidth="1"/>
    <col min="8962" max="8962" width="48.7109375" style="1" customWidth="1"/>
    <col min="8963" max="8963" width="14.140625" style="1" customWidth="1"/>
    <col min="8964" max="8964" width="14.28515625" style="1" customWidth="1"/>
    <col min="8965" max="8965" width="15.28515625" style="1" customWidth="1"/>
    <col min="8966" max="9216" width="9.140625" style="1"/>
    <col min="9217" max="9217" width="24.140625" style="1" customWidth="1"/>
    <col min="9218" max="9218" width="48.7109375" style="1" customWidth="1"/>
    <col min="9219" max="9219" width="14.140625" style="1" customWidth="1"/>
    <col min="9220" max="9220" width="14.28515625" style="1" customWidth="1"/>
    <col min="9221" max="9221" width="15.28515625" style="1" customWidth="1"/>
    <col min="9222" max="9472" width="9.140625" style="1"/>
    <col min="9473" max="9473" width="24.140625" style="1" customWidth="1"/>
    <col min="9474" max="9474" width="48.7109375" style="1" customWidth="1"/>
    <col min="9475" max="9475" width="14.140625" style="1" customWidth="1"/>
    <col min="9476" max="9476" width="14.28515625" style="1" customWidth="1"/>
    <col min="9477" max="9477" width="15.28515625" style="1" customWidth="1"/>
    <col min="9478" max="9728" width="9.140625" style="1"/>
    <col min="9729" max="9729" width="24.140625" style="1" customWidth="1"/>
    <col min="9730" max="9730" width="48.7109375" style="1" customWidth="1"/>
    <col min="9731" max="9731" width="14.140625" style="1" customWidth="1"/>
    <col min="9732" max="9732" width="14.28515625" style="1" customWidth="1"/>
    <col min="9733" max="9733" width="15.28515625" style="1" customWidth="1"/>
    <col min="9734" max="9984" width="9.140625" style="1"/>
    <col min="9985" max="9985" width="24.140625" style="1" customWidth="1"/>
    <col min="9986" max="9986" width="48.7109375" style="1" customWidth="1"/>
    <col min="9987" max="9987" width="14.140625" style="1" customWidth="1"/>
    <col min="9988" max="9988" width="14.28515625" style="1" customWidth="1"/>
    <col min="9989" max="9989" width="15.28515625" style="1" customWidth="1"/>
    <col min="9990" max="10240" width="9.140625" style="1"/>
    <col min="10241" max="10241" width="24.140625" style="1" customWidth="1"/>
    <col min="10242" max="10242" width="48.7109375" style="1" customWidth="1"/>
    <col min="10243" max="10243" width="14.140625" style="1" customWidth="1"/>
    <col min="10244" max="10244" width="14.28515625" style="1" customWidth="1"/>
    <col min="10245" max="10245" width="15.28515625" style="1" customWidth="1"/>
    <col min="10246" max="10496" width="9.140625" style="1"/>
    <col min="10497" max="10497" width="24.140625" style="1" customWidth="1"/>
    <col min="10498" max="10498" width="48.7109375" style="1" customWidth="1"/>
    <col min="10499" max="10499" width="14.140625" style="1" customWidth="1"/>
    <col min="10500" max="10500" width="14.28515625" style="1" customWidth="1"/>
    <col min="10501" max="10501" width="15.28515625" style="1" customWidth="1"/>
    <col min="10502" max="10752" width="9.140625" style="1"/>
    <col min="10753" max="10753" width="24.140625" style="1" customWidth="1"/>
    <col min="10754" max="10754" width="48.7109375" style="1" customWidth="1"/>
    <col min="10755" max="10755" width="14.140625" style="1" customWidth="1"/>
    <col min="10756" max="10756" width="14.28515625" style="1" customWidth="1"/>
    <col min="10757" max="10757" width="15.28515625" style="1" customWidth="1"/>
    <col min="10758" max="11008" width="9.140625" style="1"/>
    <col min="11009" max="11009" width="24.140625" style="1" customWidth="1"/>
    <col min="11010" max="11010" width="48.7109375" style="1" customWidth="1"/>
    <col min="11011" max="11011" width="14.140625" style="1" customWidth="1"/>
    <col min="11012" max="11012" width="14.28515625" style="1" customWidth="1"/>
    <col min="11013" max="11013" width="15.28515625" style="1" customWidth="1"/>
    <col min="11014" max="11264" width="9.140625" style="1"/>
    <col min="11265" max="11265" width="24.140625" style="1" customWidth="1"/>
    <col min="11266" max="11266" width="48.7109375" style="1" customWidth="1"/>
    <col min="11267" max="11267" width="14.140625" style="1" customWidth="1"/>
    <col min="11268" max="11268" width="14.28515625" style="1" customWidth="1"/>
    <col min="11269" max="11269" width="15.28515625" style="1" customWidth="1"/>
    <col min="11270" max="11520" width="9.140625" style="1"/>
    <col min="11521" max="11521" width="24.140625" style="1" customWidth="1"/>
    <col min="11522" max="11522" width="48.7109375" style="1" customWidth="1"/>
    <col min="11523" max="11523" width="14.140625" style="1" customWidth="1"/>
    <col min="11524" max="11524" width="14.28515625" style="1" customWidth="1"/>
    <col min="11525" max="11525" width="15.28515625" style="1" customWidth="1"/>
    <col min="11526" max="11776" width="9.140625" style="1"/>
    <col min="11777" max="11777" width="24.140625" style="1" customWidth="1"/>
    <col min="11778" max="11778" width="48.7109375" style="1" customWidth="1"/>
    <col min="11779" max="11779" width="14.140625" style="1" customWidth="1"/>
    <col min="11780" max="11780" width="14.28515625" style="1" customWidth="1"/>
    <col min="11781" max="11781" width="15.28515625" style="1" customWidth="1"/>
    <col min="11782" max="12032" width="9.140625" style="1"/>
    <col min="12033" max="12033" width="24.140625" style="1" customWidth="1"/>
    <col min="12034" max="12034" width="48.7109375" style="1" customWidth="1"/>
    <col min="12035" max="12035" width="14.140625" style="1" customWidth="1"/>
    <col min="12036" max="12036" width="14.28515625" style="1" customWidth="1"/>
    <col min="12037" max="12037" width="15.28515625" style="1" customWidth="1"/>
    <col min="12038" max="12288" width="9.140625" style="1"/>
    <col min="12289" max="12289" width="24.140625" style="1" customWidth="1"/>
    <col min="12290" max="12290" width="48.7109375" style="1" customWidth="1"/>
    <col min="12291" max="12291" width="14.140625" style="1" customWidth="1"/>
    <col min="12292" max="12292" width="14.28515625" style="1" customWidth="1"/>
    <col min="12293" max="12293" width="15.28515625" style="1" customWidth="1"/>
    <col min="12294" max="12544" width="9.140625" style="1"/>
    <col min="12545" max="12545" width="24.140625" style="1" customWidth="1"/>
    <col min="12546" max="12546" width="48.7109375" style="1" customWidth="1"/>
    <col min="12547" max="12547" width="14.140625" style="1" customWidth="1"/>
    <col min="12548" max="12548" width="14.28515625" style="1" customWidth="1"/>
    <col min="12549" max="12549" width="15.28515625" style="1" customWidth="1"/>
    <col min="12550" max="12800" width="9.140625" style="1"/>
    <col min="12801" max="12801" width="24.140625" style="1" customWidth="1"/>
    <col min="12802" max="12802" width="48.7109375" style="1" customWidth="1"/>
    <col min="12803" max="12803" width="14.140625" style="1" customWidth="1"/>
    <col min="12804" max="12804" width="14.28515625" style="1" customWidth="1"/>
    <col min="12805" max="12805" width="15.28515625" style="1" customWidth="1"/>
    <col min="12806" max="13056" width="9.140625" style="1"/>
    <col min="13057" max="13057" width="24.140625" style="1" customWidth="1"/>
    <col min="13058" max="13058" width="48.7109375" style="1" customWidth="1"/>
    <col min="13059" max="13059" width="14.140625" style="1" customWidth="1"/>
    <col min="13060" max="13060" width="14.28515625" style="1" customWidth="1"/>
    <col min="13061" max="13061" width="15.28515625" style="1" customWidth="1"/>
    <col min="13062" max="13312" width="9.140625" style="1"/>
    <col min="13313" max="13313" width="24.140625" style="1" customWidth="1"/>
    <col min="13314" max="13314" width="48.7109375" style="1" customWidth="1"/>
    <col min="13315" max="13315" width="14.140625" style="1" customWidth="1"/>
    <col min="13316" max="13316" width="14.28515625" style="1" customWidth="1"/>
    <col min="13317" max="13317" width="15.28515625" style="1" customWidth="1"/>
    <col min="13318" max="13568" width="9.140625" style="1"/>
    <col min="13569" max="13569" width="24.140625" style="1" customWidth="1"/>
    <col min="13570" max="13570" width="48.7109375" style="1" customWidth="1"/>
    <col min="13571" max="13571" width="14.140625" style="1" customWidth="1"/>
    <col min="13572" max="13572" width="14.28515625" style="1" customWidth="1"/>
    <col min="13573" max="13573" width="15.28515625" style="1" customWidth="1"/>
    <col min="13574" max="13824" width="9.140625" style="1"/>
    <col min="13825" max="13825" width="24.140625" style="1" customWidth="1"/>
    <col min="13826" max="13826" width="48.7109375" style="1" customWidth="1"/>
    <col min="13827" max="13827" width="14.140625" style="1" customWidth="1"/>
    <col min="13828" max="13828" width="14.28515625" style="1" customWidth="1"/>
    <col min="13829" max="13829" width="15.28515625" style="1" customWidth="1"/>
    <col min="13830" max="14080" width="9.140625" style="1"/>
    <col min="14081" max="14081" width="24.140625" style="1" customWidth="1"/>
    <col min="14082" max="14082" width="48.7109375" style="1" customWidth="1"/>
    <col min="14083" max="14083" width="14.140625" style="1" customWidth="1"/>
    <col min="14084" max="14084" width="14.28515625" style="1" customWidth="1"/>
    <col min="14085" max="14085" width="15.28515625" style="1" customWidth="1"/>
    <col min="14086" max="14336" width="9.140625" style="1"/>
    <col min="14337" max="14337" width="24.140625" style="1" customWidth="1"/>
    <col min="14338" max="14338" width="48.7109375" style="1" customWidth="1"/>
    <col min="14339" max="14339" width="14.140625" style="1" customWidth="1"/>
    <col min="14340" max="14340" width="14.28515625" style="1" customWidth="1"/>
    <col min="14341" max="14341" width="15.28515625" style="1" customWidth="1"/>
    <col min="14342" max="14592" width="9.140625" style="1"/>
    <col min="14593" max="14593" width="24.140625" style="1" customWidth="1"/>
    <col min="14594" max="14594" width="48.7109375" style="1" customWidth="1"/>
    <col min="14595" max="14595" width="14.140625" style="1" customWidth="1"/>
    <col min="14596" max="14596" width="14.28515625" style="1" customWidth="1"/>
    <col min="14597" max="14597" width="15.28515625" style="1" customWidth="1"/>
    <col min="14598" max="14848" width="9.140625" style="1"/>
    <col min="14849" max="14849" width="24.140625" style="1" customWidth="1"/>
    <col min="14850" max="14850" width="48.7109375" style="1" customWidth="1"/>
    <col min="14851" max="14851" width="14.140625" style="1" customWidth="1"/>
    <col min="14852" max="14852" width="14.28515625" style="1" customWidth="1"/>
    <col min="14853" max="14853" width="15.28515625" style="1" customWidth="1"/>
    <col min="14854" max="15104" width="9.140625" style="1"/>
    <col min="15105" max="15105" width="24.140625" style="1" customWidth="1"/>
    <col min="15106" max="15106" width="48.7109375" style="1" customWidth="1"/>
    <col min="15107" max="15107" width="14.140625" style="1" customWidth="1"/>
    <col min="15108" max="15108" width="14.28515625" style="1" customWidth="1"/>
    <col min="15109" max="15109" width="15.28515625" style="1" customWidth="1"/>
    <col min="15110" max="15360" width="9.140625" style="1"/>
    <col min="15361" max="15361" width="24.140625" style="1" customWidth="1"/>
    <col min="15362" max="15362" width="48.7109375" style="1" customWidth="1"/>
    <col min="15363" max="15363" width="14.140625" style="1" customWidth="1"/>
    <col min="15364" max="15364" width="14.28515625" style="1" customWidth="1"/>
    <col min="15365" max="15365" width="15.28515625" style="1" customWidth="1"/>
    <col min="15366" max="15616" width="9.140625" style="1"/>
    <col min="15617" max="15617" width="24.140625" style="1" customWidth="1"/>
    <col min="15618" max="15618" width="48.7109375" style="1" customWidth="1"/>
    <col min="15619" max="15619" width="14.140625" style="1" customWidth="1"/>
    <col min="15620" max="15620" width="14.28515625" style="1" customWidth="1"/>
    <col min="15621" max="15621" width="15.28515625" style="1" customWidth="1"/>
    <col min="15622" max="15872" width="9.140625" style="1"/>
    <col min="15873" max="15873" width="24.140625" style="1" customWidth="1"/>
    <col min="15874" max="15874" width="48.7109375" style="1" customWidth="1"/>
    <col min="15875" max="15875" width="14.140625" style="1" customWidth="1"/>
    <col min="15876" max="15876" width="14.28515625" style="1" customWidth="1"/>
    <col min="15877" max="15877" width="15.28515625" style="1" customWidth="1"/>
    <col min="15878" max="16128" width="9.140625" style="1"/>
    <col min="16129" max="16129" width="24.140625" style="1" customWidth="1"/>
    <col min="16130" max="16130" width="48.7109375" style="1" customWidth="1"/>
    <col min="16131" max="16131" width="14.140625" style="1" customWidth="1"/>
    <col min="16132" max="16132" width="14.28515625" style="1" customWidth="1"/>
    <col min="16133" max="16133" width="15.28515625" style="1" customWidth="1"/>
    <col min="16134" max="16384" width="9.140625" style="1"/>
  </cols>
  <sheetData>
    <row r="1" spans="1:5" x14ac:dyDescent="0.25">
      <c r="A1" s="91"/>
      <c r="B1" s="91"/>
      <c r="C1" s="93"/>
      <c r="D1" s="93"/>
      <c r="E1" s="94" t="s">
        <v>91</v>
      </c>
    </row>
    <row r="2" spans="1:5" x14ac:dyDescent="0.25">
      <c r="A2" s="91"/>
      <c r="B2" s="91"/>
      <c r="C2" s="93"/>
      <c r="D2" s="93"/>
      <c r="E2" s="95" t="s">
        <v>92</v>
      </c>
    </row>
    <row r="3" spans="1:5" x14ac:dyDescent="0.25">
      <c r="A3" s="91"/>
      <c r="B3" s="91"/>
      <c r="C3" s="93"/>
      <c r="D3" s="93"/>
      <c r="E3" s="95" t="s">
        <v>93</v>
      </c>
    </row>
    <row r="4" spans="1:5" x14ac:dyDescent="0.25">
      <c r="A4" s="92"/>
      <c r="B4" s="91"/>
      <c r="C4" s="93"/>
      <c r="D4" s="93"/>
      <c r="E4" s="95" t="s">
        <v>471</v>
      </c>
    </row>
    <row r="5" spans="1:5" x14ac:dyDescent="0.25">
      <c r="A5" s="92"/>
      <c r="B5" s="91"/>
      <c r="C5" s="96"/>
      <c r="D5" s="96"/>
      <c r="E5" s="93"/>
    </row>
    <row r="6" spans="1:5" ht="15.6" customHeight="1" x14ac:dyDescent="0.25">
      <c r="A6" s="411" t="s">
        <v>207</v>
      </c>
      <c r="B6" s="411"/>
      <c r="C6" s="411"/>
      <c r="D6" s="411"/>
      <c r="E6" s="411"/>
    </row>
    <row r="7" spans="1:5" ht="15.6" customHeight="1" x14ac:dyDescent="0.25">
      <c r="A7" s="412"/>
      <c r="B7" s="412"/>
      <c r="C7" s="412"/>
      <c r="D7" s="412"/>
      <c r="E7" s="412"/>
    </row>
    <row r="8" spans="1:5" ht="15.6" customHeight="1" x14ac:dyDescent="0.25">
      <c r="A8" s="412"/>
      <c r="B8" s="412"/>
      <c r="C8" s="412"/>
      <c r="D8" s="412"/>
      <c r="E8" s="412"/>
    </row>
    <row r="9" spans="1:5" ht="87" customHeight="1" x14ac:dyDescent="0.25">
      <c r="A9" s="243" t="s">
        <v>38</v>
      </c>
      <c r="B9" s="243" t="s">
        <v>2</v>
      </c>
      <c r="C9" s="244" t="s">
        <v>40</v>
      </c>
      <c r="D9" s="244" t="s">
        <v>208</v>
      </c>
      <c r="E9" s="244" t="s">
        <v>171</v>
      </c>
    </row>
    <row r="10" spans="1:5" ht="60.75" x14ac:dyDescent="0.25">
      <c r="A10" s="245"/>
      <c r="B10" s="246" t="s">
        <v>41</v>
      </c>
      <c r="C10" s="247">
        <f>+C11+C26</f>
        <v>28468.920000000002</v>
      </c>
      <c r="D10" s="247">
        <f>+D11+D26</f>
        <v>0</v>
      </c>
      <c r="E10" s="247">
        <f t="shared" ref="E10:E27" si="0">C10+D10</f>
        <v>28468.920000000002</v>
      </c>
    </row>
    <row r="11" spans="1:5" ht="20.25" x14ac:dyDescent="0.25">
      <c r="A11" s="3"/>
      <c r="B11" s="4" t="s">
        <v>42</v>
      </c>
      <c r="C11" s="86">
        <f>+C12+C14+C17+C19+C21</f>
        <v>27431.200000000001</v>
      </c>
      <c r="D11" s="86">
        <f>+D12+D14+D17+D19+D21</f>
        <v>0</v>
      </c>
      <c r="E11" s="86">
        <f t="shared" si="0"/>
        <v>27431.200000000001</v>
      </c>
    </row>
    <row r="12" spans="1:5" ht="21" x14ac:dyDescent="0.25">
      <c r="A12" s="18" t="s">
        <v>43</v>
      </c>
      <c r="B12" s="19" t="s">
        <v>44</v>
      </c>
      <c r="C12" s="87">
        <f>SUM(C13:C13)</f>
        <v>2750</v>
      </c>
      <c r="D12" s="87">
        <f>D13</f>
        <v>0</v>
      </c>
      <c r="E12" s="87">
        <f t="shared" si="0"/>
        <v>2750</v>
      </c>
    </row>
    <row r="13" spans="1:5" ht="102" x14ac:dyDescent="0.25">
      <c r="A13" s="9" t="s">
        <v>96</v>
      </c>
      <c r="B13" s="9" t="s">
        <v>45</v>
      </c>
      <c r="C13" s="12">
        <v>2750</v>
      </c>
      <c r="D13" s="12"/>
      <c r="E13" s="12">
        <f t="shared" si="0"/>
        <v>2750</v>
      </c>
    </row>
    <row r="14" spans="1:5" ht="63" x14ac:dyDescent="0.25">
      <c r="A14" s="17" t="s">
        <v>46</v>
      </c>
      <c r="B14" s="8" t="s">
        <v>47</v>
      </c>
      <c r="C14" s="86">
        <f>SUM(C15:C16)</f>
        <v>2418.5</v>
      </c>
      <c r="D14" s="86">
        <f>D15+D16</f>
        <v>0</v>
      </c>
      <c r="E14" s="86">
        <f t="shared" si="0"/>
        <v>2418.5</v>
      </c>
    </row>
    <row r="15" spans="1:5" ht="89.25" x14ac:dyDescent="0.25">
      <c r="A15" s="9" t="s">
        <v>94</v>
      </c>
      <c r="B15" s="9" t="s">
        <v>168</v>
      </c>
      <c r="C15" s="79">
        <v>912.15</v>
      </c>
      <c r="D15" s="79"/>
      <c r="E15" s="79">
        <f t="shared" si="0"/>
        <v>912.15</v>
      </c>
    </row>
    <row r="16" spans="1:5" ht="102" x14ac:dyDescent="0.25">
      <c r="A16" s="9" t="s">
        <v>95</v>
      </c>
      <c r="B16" s="9" t="s">
        <v>48</v>
      </c>
      <c r="C16" s="79">
        <v>1506.35</v>
      </c>
      <c r="D16" s="79"/>
      <c r="E16" s="79">
        <f t="shared" si="0"/>
        <v>1506.35</v>
      </c>
    </row>
    <row r="17" spans="1:5" ht="26.25" customHeight="1" x14ac:dyDescent="0.25">
      <c r="A17" s="17" t="s">
        <v>49</v>
      </c>
      <c r="B17" s="2" t="s">
        <v>50</v>
      </c>
      <c r="C17" s="86">
        <f>+C18</f>
        <v>354.9</v>
      </c>
      <c r="D17" s="86">
        <f>D18</f>
        <v>0</v>
      </c>
      <c r="E17" s="86">
        <f t="shared" si="0"/>
        <v>354.9</v>
      </c>
    </row>
    <row r="18" spans="1:5" ht="15.75" customHeight="1" x14ac:dyDescent="0.25">
      <c r="A18" s="9" t="s">
        <v>51</v>
      </c>
      <c r="B18" s="9" t="s">
        <v>50</v>
      </c>
      <c r="C18" s="11">
        <v>354.9</v>
      </c>
      <c r="D18" s="11"/>
      <c r="E18" s="11">
        <f t="shared" si="0"/>
        <v>354.9</v>
      </c>
    </row>
    <row r="19" spans="1:5" ht="31.5" x14ac:dyDescent="0.25">
      <c r="A19" s="17" t="s">
        <v>52</v>
      </c>
      <c r="B19" s="8" t="s">
        <v>53</v>
      </c>
      <c r="C19" s="86">
        <f>+C20</f>
        <v>1657.8</v>
      </c>
      <c r="D19" s="86">
        <f>D20</f>
        <v>0</v>
      </c>
      <c r="E19" s="86">
        <f t="shared" si="0"/>
        <v>1657.8</v>
      </c>
    </row>
    <row r="20" spans="1:5" ht="63.75" x14ac:dyDescent="0.25">
      <c r="A20" s="9" t="s">
        <v>97</v>
      </c>
      <c r="B20" s="9" t="s">
        <v>54</v>
      </c>
      <c r="C20" s="12">
        <v>1657.8</v>
      </c>
      <c r="D20" s="12"/>
      <c r="E20" s="12">
        <f t="shared" si="0"/>
        <v>1657.8</v>
      </c>
    </row>
    <row r="21" spans="1:5" ht="25.5" x14ac:dyDescent="0.25">
      <c r="A21" s="7" t="s">
        <v>55</v>
      </c>
      <c r="B21" s="8" t="s">
        <v>56</v>
      </c>
      <c r="C21" s="13">
        <f>+C22+C24</f>
        <v>20250</v>
      </c>
      <c r="D21" s="13">
        <f>+D22+D24</f>
        <v>0</v>
      </c>
      <c r="E21" s="13">
        <f t="shared" si="0"/>
        <v>20250</v>
      </c>
    </row>
    <row r="22" spans="1:5" ht="25.5" x14ac:dyDescent="0.25">
      <c r="A22" s="9" t="s">
        <v>57</v>
      </c>
      <c r="B22" s="9" t="s">
        <v>58</v>
      </c>
      <c r="C22" s="13">
        <f>+C23</f>
        <v>13300</v>
      </c>
      <c r="D22" s="13">
        <f>D23</f>
        <v>0</v>
      </c>
      <c r="E22" s="13">
        <f t="shared" si="0"/>
        <v>13300</v>
      </c>
    </row>
    <row r="23" spans="1:5" ht="51" x14ac:dyDescent="0.25">
      <c r="A23" s="9" t="s">
        <v>98</v>
      </c>
      <c r="B23" s="9" t="s">
        <v>59</v>
      </c>
      <c r="C23" s="14">
        <v>13300</v>
      </c>
      <c r="D23" s="14"/>
      <c r="E23" s="14">
        <f t="shared" si="0"/>
        <v>13300</v>
      </c>
    </row>
    <row r="24" spans="1:5" ht="25.5" x14ac:dyDescent="0.25">
      <c r="A24" s="9" t="s">
        <v>60</v>
      </c>
      <c r="B24" s="9" t="s">
        <v>61</v>
      </c>
      <c r="C24" s="13">
        <f>+C25</f>
        <v>6950</v>
      </c>
      <c r="D24" s="13">
        <f>D25</f>
        <v>0</v>
      </c>
      <c r="E24" s="13">
        <f t="shared" si="0"/>
        <v>6950</v>
      </c>
    </row>
    <row r="25" spans="1:5" ht="51" x14ac:dyDescent="0.25">
      <c r="A25" s="9" t="s">
        <v>99</v>
      </c>
      <c r="B25" s="9" t="s">
        <v>62</v>
      </c>
      <c r="C25" s="14">
        <v>6950</v>
      </c>
      <c r="D25" s="14"/>
      <c r="E25" s="14">
        <f t="shared" si="0"/>
        <v>6950</v>
      </c>
    </row>
    <row r="26" spans="1:5" ht="20.25" x14ac:dyDescent="0.25">
      <c r="A26" s="9"/>
      <c r="B26" s="4" t="s">
        <v>63</v>
      </c>
      <c r="C26" s="86">
        <f>+C27</f>
        <v>1037.72</v>
      </c>
      <c r="D26" s="86">
        <f>+D27</f>
        <v>0</v>
      </c>
      <c r="E26" s="86">
        <f t="shared" si="0"/>
        <v>1037.72</v>
      </c>
    </row>
    <row r="27" spans="1:5" ht="63.75" x14ac:dyDescent="0.25">
      <c r="A27" s="7" t="s">
        <v>64</v>
      </c>
      <c r="B27" s="2" t="s">
        <v>65</v>
      </c>
      <c r="C27" s="86">
        <f>SUM(C28:C29)</f>
        <v>1037.72</v>
      </c>
      <c r="D27" s="86">
        <f>SUM(D28:D29)</f>
        <v>0</v>
      </c>
      <c r="E27" s="86">
        <f t="shared" si="0"/>
        <v>1037.72</v>
      </c>
    </row>
    <row r="28" spans="1:5" ht="89.25" x14ac:dyDescent="0.25">
      <c r="A28" s="15" t="s">
        <v>66</v>
      </c>
      <c r="B28" s="15" t="s">
        <v>67</v>
      </c>
      <c r="C28" s="88">
        <v>144.49</v>
      </c>
      <c r="D28" s="88"/>
      <c r="E28" s="79">
        <f t="shared" ref="E28:E29" si="1">C28+D28</f>
        <v>144.49</v>
      </c>
    </row>
    <row r="29" spans="1:5" ht="102" x14ac:dyDescent="0.25">
      <c r="A29" s="9" t="s">
        <v>68</v>
      </c>
      <c r="B29" s="9" t="s">
        <v>69</v>
      </c>
      <c r="C29" s="88">
        <v>893.23</v>
      </c>
      <c r="D29" s="88"/>
      <c r="E29" s="79">
        <f t="shared" si="1"/>
        <v>893.23</v>
      </c>
    </row>
    <row r="30" spans="1:5" ht="24" x14ac:dyDescent="0.25">
      <c r="A30" s="248" t="s">
        <v>70</v>
      </c>
      <c r="B30" s="243" t="s">
        <v>71</v>
      </c>
      <c r="C30" s="247">
        <f>+C31</f>
        <v>26885.67</v>
      </c>
      <c r="D30" s="247">
        <f>+D31</f>
        <v>28789.20767</v>
      </c>
      <c r="E30" s="247">
        <f>C30+D30</f>
        <v>55674.877670000002</v>
      </c>
    </row>
    <row r="31" spans="1:5" ht="51.75" thickBot="1" x14ac:dyDescent="0.3">
      <c r="A31" s="249" t="s">
        <v>72</v>
      </c>
      <c r="B31" s="250" t="s">
        <v>73</v>
      </c>
      <c r="C31" s="251">
        <f>+C32+C33+C37+C40</f>
        <v>26885.67</v>
      </c>
      <c r="D31" s="251">
        <f>+D32+D33+D37+D40</f>
        <v>28789.20767</v>
      </c>
      <c r="E31" s="251">
        <f>C31+D31</f>
        <v>55674.877670000002</v>
      </c>
    </row>
    <row r="32" spans="1:5" ht="51.75" customHeight="1" thickBot="1" x14ac:dyDescent="0.3">
      <c r="A32" s="107" t="s">
        <v>74</v>
      </c>
      <c r="B32" s="108" t="s">
        <v>75</v>
      </c>
      <c r="C32" s="109">
        <v>23370.6</v>
      </c>
      <c r="D32" s="109"/>
      <c r="E32" s="110">
        <f>C32+D32</f>
        <v>23370.6</v>
      </c>
    </row>
    <row r="33" spans="1:5" ht="38.25" x14ac:dyDescent="0.25">
      <c r="A33" s="97" t="s">
        <v>76</v>
      </c>
      <c r="B33" s="98" t="s">
        <v>77</v>
      </c>
      <c r="C33" s="99">
        <f>SUM(C34:C35)</f>
        <v>3211.95</v>
      </c>
      <c r="D33" s="99">
        <f>SUM(D34:D36)</f>
        <v>28789.20767</v>
      </c>
      <c r="E33" s="100">
        <f>C33+D33</f>
        <v>32001.157670000001</v>
      </c>
    </row>
    <row r="34" spans="1:5" s="21" customFormat="1" ht="117" customHeight="1" x14ac:dyDescent="0.2">
      <c r="A34" s="127" t="s">
        <v>174</v>
      </c>
      <c r="B34" s="128" t="s">
        <v>175</v>
      </c>
      <c r="C34" s="89">
        <v>2590.35</v>
      </c>
      <c r="D34" s="89"/>
      <c r="E34" s="102">
        <f>C34+D34</f>
        <v>2590.35</v>
      </c>
    </row>
    <row r="35" spans="1:5" ht="25.5" x14ac:dyDescent="0.25">
      <c r="A35" s="103" t="s">
        <v>79</v>
      </c>
      <c r="B35" s="9" t="s">
        <v>80</v>
      </c>
      <c r="C35" s="79">
        <v>621.6</v>
      </c>
      <c r="D35" s="79"/>
      <c r="E35" s="102">
        <f t="shared" ref="E35" si="2">C35+D35</f>
        <v>621.6</v>
      </c>
    </row>
    <row r="36" spans="1:5" s="182" customFormat="1" ht="84.75" thickBot="1" x14ac:dyDescent="0.3">
      <c r="A36" s="220" t="s">
        <v>438</v>
      </c>
      <c r="B36" s="20" t="s">
        <v>440</v>
      </c>
      <c r="C36" s="351">
        <v>0</v>
      </c>
      <c r="D36" s="351">
        <v>28789.20767</v>
      </c>
      <c r="E36" s="352">
        <f>C36+D36</f>
        <v>28789.20767</v>
      </c>
    </row>
    <row r="37" spans="1:5" ht="46.5" customHeight="1" x14ac:dyDescent="0.25">
      <c r="A37" s="256" t="s">
        <v>81</v>
      </c>
      <c r="B37" s="257" t="s">
        <v>82</v>
      </c>
      <c r="C37" s="260">
        <f>SUM(C38:C39)</f>
        <v>303.12</v>
      </c>
      <c r="D37" s="260">
        <f>SUM(D38:D39)</f>
        <v>0</v>
      </c>
      <c r="E37" s="261">
        <f t="shared" ref="E37:E41" si="3">C37+D37</f>
        <v>303.12</v>
      </c>
    </row>
    <row r="38" spans="1:5" ht="54" customHeight="1" x14ac:dyDescent="0.25">
      <c r="A38" s="103" t="s">
        <v>83</v>
      </c>
      <c r="B38" s="9" t="s">
        <v>84</v>
      </c>
      <c r="C38" s="88">
        <v>3.52</v>
      </c>
      <c r="D38" s="88"/>
      <c r="E38" s="112">
        <f t="shared" si="3"/>
        <v>3.52</v>
      </c>
    </row>
    <row r="39" spans="1:5" ht="50.25" customHeight="1" thickBot="1" x14ac:dyDescent="0.3">
      <c r="A39" s="104" t="s">
        <v>85</v>
      </c>
      <c r="B39" s="105" t="s">
        <v>86</v>
      </c>
      <c r="C39" s="113">
        <v>299.60000000000002</v>
      </c>
      <c r="D39" s="113"/>
      <c r="E39" s="112">
        <f t="shared" si="3"/>
        <v>299.60000000000002</v>
      </c>
    </row>
    <row r="40" spans="1:5" ht="23.25" customHeight="1" x14ac:dyDescent="0.25">
      <c r="A40" s="256" t="s">
        <v>87</v>
      </c>
      <c r="B40" s="257" t="s">
        <v>36</v>
      </c>
      <c r="C40" s="258">
        <f>C41</f>
        <v>0</v>
      </c>
      <c r="D40" s="258">
        <f>D41</f>
        <v>0</v>
      </c>
      <c r="E40" s="259">
        <f t="shared" si="3"/>
        <v>0</v>
      </c>
    </row>
    <row r="41" spans="1:5" ht="39" thickBot="1" x14ac:dyDescent="0.3">
      <c r="A41" s="104" t="s">
        <v>88</v>
      </c>
      <c r="B41" s="105" t="s">
        <v>89</v>
      </c>
      <c r="C41" s="106">
        <v>0</v>
      </c>
      <c r="D41" s="106"/>
      <c r="E41" s="114">
        <f t="shared" si="3"/>
        <v>0</v>
      </c>
    </row>
    <row r="42" spans="1:5" ht="19.5" thickBot="1" x14ac:dyDescent="0.3">
      <c r="A42" s="252"/>
      <c r="B42" s="253" t="s">
        <v>90</v>
      </c>
      <c r="C42" s="254">
        <f>+C30+C10</f>
        <v>55354.59</v>
      </c>
      <c r="D42" s="254">
        <f>+D30+D10</f>
        <v>28789.20767</v>
      </c>
      <c r="E42" s="255">
        <f>C42+D42</f>
        <v>84143.79767</v>
      </c>
    </row>
    <row r="43" spans="1:5" ht="14.25" customHeight="1" x14ac:dyDescent="0.25"/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3"/>
  <sheetViews>
    <sheetView workbookViewId="0">
      <selection activeCell="E4" sqref="E4"/>
    </sheetView>
  </sheetViews>
  <sheetFormatPr defaultRowHeight="15" x14ac:dyDescent="0.25"/>
  <cols>
    <col min="1" max="1" width="20.85546875" style="173" customWidth="1"/>
    <col min="2" max="2" width="35" style="173" customWidth="1"/>
    <col min="3" max="3" width="13.5703125" style="85" customWidth="1"/>
    <col min="4" max="4" width="14.28515625" style="85" customWidth="1"/>
    <col min="5" max="5" width="13.5703125" style="85" customWidth="1"/>
    <col min="6" max="256" width="9.140625" style="173"/>
    <col min="257" max="257" width="24.140625" style="173" customWidth="1"/>
    <col min="258" max="258" width="48.7109375" style="173" customWidth="1"/>
    <col min="259" max="259" width="14.140625" style="173" customWidth="1"/>
    <col min="260" max="260" width="14.28515625" style="173" customWidth="1"/>
    <col min="261" max="261" width="15.28515625" style="173" customWidth="1"/>
    <col min="262" max="512" width="9.140625" style="173"/>
    <col min="513" max="513" width="24.140625" style="173" customWidth="1"/>
    <col min="514" max="514" width="48.7109375" style="173" customWidth="1"/>
    <col min="515" max="515" width="14.140625" style="173" customWidth="1"/>
    <col min="516" max="516" width="14.28515625" style="173" customWidth="1"/>
    <col min="517" max="517" width="15.28515625" style="173" customWidth="1"/>
    <col min="518" max="768" width="9.140625" style="173"/>
    <col min="769" max="769" width="24.140625" style="173" customWidth="1"/>
    <col min="770" max="770" width="48.7109375" style="173" customWidth="1"/>
    <col min="771" max="771" width="14.140625" style="173" customWidth="1"/>
    <col min="772" max="772" width="14.28515625" style="173" customWidth="1"/>
    <col min="773" max="773" width="15.28515625" style="173" customWidth="1"/>
    <col min="774" max="1024" width="9.140625" style="173"/>
    <col min="1025" max="1025" width="24.140625" style="173" customWidth="1"/>
    <col min="1026" max="1026" width="48.7109375" style="173" customWidth="1"/>
    <col min="1027" max="1027" width="14.140625" style="173" customWidth="1"/>
    <col min="1028" max="1028" width="14.28515625" style="173" customWidth="1"/>
    <col min="1029" max="1029" width="15.28515625" style="173" customWidth="1"/>
    <col min="1030" max="1280" width="9.140625" style="173"/>
    <col min="1281" max="1281" width="24.140625" style="173" customWidth="1"/>
    <col min="1282" max="1282" width="48.7109375" style="173" customWidth="1"/>
    <col min="1283" max="1283" width="14.140625" style="173" customWidth="1"/>
    <col min="1284" max="1284" width="14.28515625" style="173" customWidth="1"/>
    <col min="1285" max="1285" width="15.28515625" style="173" customWidth="1"/>
    <col min="1286" max="1536" width="9.140625" style="173"/>
    <col min="1537" max="1537" width="24.140625" style="173" customWidth="1"/>
    <col min="1538" max="1538" width="48.7109375" style="173" customWidth="1"/>
    <col min="1539" max="1539" width="14.140625" style="173" customWidth="1"/>
    <col min="1540" max="1540" width="14.28515625" style="173" customWidth="1"/>
    <col min="1541" max="1541" width="15.28515625" style="173" customWidth="1"/>
    <col min="1542" max="1792" width="9.140625" style="173"/>
    <col min="1793" max="1793" width="24.140625" style="173" customWidth="1"/>
    <col min="1794" max="1794" width="48.7109375" style="173" customWidth="1"/>
    <col min="1795" max="1795" width="14.140625" style="173" customWidth="1"/>
    <col min="1796" max="1796" width="14.28515625" style="173" customWidth="1"/>
    <col min="1797" max="1797" width="15.28515625" style="173" customWidth="1"/>
    <col min="1798" max="2048" width="9.140625" style="173"/>
    <col min="2049" max="2049" width="24.140625" style="173" customWidth="1"/>
    <col min="2050" max="2050" width="48.7109375" style="173" customWidth="1"/>
    <col min="2051" max="2051" width="14.140625" style="173" customWidth="1"/>
    <col min="2052" max="2052" width="14.28515625" style="173" customWidth="1"/>
    <col min="2053" max="2053" width="15.28515625" style="173" customWidth="1"/>
    <col min="2054" max="2304" width="9.140625" style="173"/>
    <col min="2305" max="2305" width="24.140625" style="173" customWidth="1"/>
    <col min="2306" max="2306" width="48.7109375" style="173" customWidth="1"/>
    <col min="2307" max="2307" width="14.140625" style="173" customWidth="1"/>
    <col min="2308" max="2308" width="14.28515625" style="173" customWidth="1"/>
    <col min="2309" max="2309" width="15.28515625" style="173" customWidth="1"/>
    <col min="2310" max="2560" width="9.140625" style="173"/>
    <col min="2561" max="2561" width="24.140625" style="173" customWidth="1"/>
    <col min="2562" max="2562" width="48.7109375" style="173" customWidth="1"/>
    <col min="2563" max="2563" width="14.140625" style="173" customWidth="1"/>
    <col min="2564" max="2564" width="14.28515625" style="173" customWidth="1"/>
    <col min="2565" max="2565" width="15.28515625" style="173" customWidth="1"/>
    <col min="2566" max="2816" width="9.140625" style="173"/>
    <col min="2817" max="2817" width="24.140625" style="173" customWidth="1"/>
    <col min="2818" max="2818" width="48.7109375" style="173" customWidth="1"/>
    <col min="2819" max="2819" width="14.140625" style="173" customWidth="1"/>
    <col min="2820" max="2820" width="14.28515625" style="173" customWidth="1"/>
    <col min="2821" max="2821" width="15.28515625" style="173" customWidth="1"/>
    <col min="2822" max="3072" width="9.140625" style="173"/>
    <col min="3073" max="3073" width="24.140625" style="173" customWidth="1"/>
    <col min="3074" max="3074" width="48.7109375" style="173" customWidth="1"/>
    <col min="3075" max="3075" width="14.140625" style="173" customWidth="1"/>
    <col min="3076" max="3076" width="14.28515625" style="173" customWidth="1"/>
    <col min="3077" max="3077" width="15.28515625" style="173" customWidth="1"/>
    <col min="3078" max="3328" width="9.140625" style="173"/>
    <col min="3329" max="3329" width="24.140625" style="173" customWidth="1"/>
    <col min="3330" max="3330" width="48.7109375" style="173" customWidth="1"/>
    <col min="3331" max="3331" width="14.140625" style="173" customWidth="1"/>
    <col min="3332" max="3332" width="14.28515625" style="173" customWidth="1"/>
    <col min="3333" max="3333" width="15.28515625" style="173" customWidth="1"/>
    <col min="3334" max="3584" width="9.140625" style="173"/>
    <col min="3585" max="3585" width="24.140625" style="173" customWidth="1"/>
    <col min="3586" max="3586" width="48.7109375" style="173" customWidth="1"/>
    <col min="3587" max="3587" width="14.140625" style="173" customWidth="1"/>
    <col min="3588" max="3588" width="14.28515625" style="173" customWidth="1"/>
    <col min="3589" max="3589" width="15.28515625" style="173" customWidth="1"/>
    <col min="3590" max="3840" width="9.140625" style="173"/>
    <col min="3841" max="3841" width="24.140625" style="173" customWidth="1"/>
    <col min="3842" max="3842" width="48.7109375" style="173" customWidth="1"/>
    <col min="3843" max="3843" width="14.140625" style="173" customWidth="1"/>
    <col min="3844" max="3844" width="14.28515625" style="173" customWidth="1"/>
    <col min="3845" max="3845" width="15.28515625" style="173" customWidth="1"/>
    <col min="3846" max="4096" width="9.140625" style="173"/>
    <col min="4097" max="4097" width="24.140625" style="173" customWidth="1"/>
    <col min="4098" max="4098" width="48.7109375" style="173" customWidth="1"/>
    <col min="4099" max="4099" width="14.140625" style="173" customWidth="1"/>
    <col min="4100" max="4100" width="14.28515625" style="173" customWidth="1"/>
    <col min="4101" max="4101" width="15.28515625" style="173" customWidth="1"/>
    <col min="4102" max="4352" width="9.140625" style="173"/>
    <col min="4353" max="4353" width="24.140625" style="173" customWidth="1"/>
    <col min="4354" max="4354" width="48.7109375" style="173" customWidth="1"/>
    <col min="4355" max="4355" width="14.140625" style="173" customWidth="1"/>
    <col min="4356" max="4356" width="14.28515625" style="173" customWidth="1"/>
    <col min="4357" max="4357" width="15.28515625" style="173" customWidth="1"/>
    <col min="4358" max="4608" width="9.140625" style="173"/>
    <col min="4609" max="4609" width="24.140625" style="173" customWidth="1"/>
    <col min="4610" max="4610" width="48.7109375" style="173" customWidth="1"/>
    <col min="4611" max="4611" width="14.140625" style="173" customWidth="1"/>
    <col min="4612" max="4612" width="14.28515625" style="173" customWidth="1"/>
    <col min="4613" max="4613" width="15.28515625" style="173" customWidth="1"/>
    <col min="4614" max="4864" width="9.140625" style="173"/>
    <col min="4865" max="4865" width="24.140625" style="173" customWidth="1"/>
    <col min="4866" max="4866" width="48.7109375" style="173" customWidth="1"/>
    <col min="4867" max="4867" width="14.140625" style="173" customWidth="1"/>
    <col min="4868" max="4868" width="14.28515625" style="173" customWidth="1"/>
    <col min="4869" max="4869" width="15.28515625" style="173" customWidth="1"/>
    <col min="4870" max="5120" width="9.140625" style="173"/>
    <col min="5121" max="5121" width="24.140625" style="173" customWidth="1"/>
    <col min="5122" max="5122" width="48.7109375" style="173" customWidth="1"/>
    <col min="5123" max="5123" width="14.140625" style="173" customWidth="1"/>
    <col min="5124" max="5124" width="14.28515625" style="173" customWidth="1"/>
    <col min="5125" max="5125" width="15.28515625" style="173" customWidth="1"/>
    <col min="5126" max="5376" width="9.140625" style="173"/>
    <col min="5377" max="5377" width="24.140625" style="173" customWidth="1"/>
    <col min="5378" max="5378" width="48.7109375" style="173" customWidth="1"/>
    <col min="5379" max="5379" width="14.140625" style="173" customWidth="1"/>
    <col min="5380" max="5380" width="14.28515625" style="173" customWidth="1"/>
    <col min="5381" max="5381" width="15.28515625" style="173" customWidth="1"/>
    <col min="5382" max="5632" width="9.140625" style="173"/>
    <col min="5633" max="5633" width="24.140625" style="173" customWidth="1"/>
    <col min="5634" max="5634" width="48.7109375" style="173" customWidth="1"/>
    <col min="5635" max="5635" width="14.140625" style="173" customWidth="1"/>
    <col min="5636" max="5636" width="14.28515625" style="173" customWidth="1"/>
    <col min="5637" max="5637" width="15.28515625" style="173" customWidth="1"/>
    <col min="5638" max="5888" width="9.140625" style="173"/>
    <col min="5889" max="5889" width="24.140625" style="173" customWidth="1"/>
    <col min="5890" max="5890" width="48.7109375" style="173" customWidth="1"/>
    <col min="5891" max="5891" width="14.140625" style="173" customWidth="1"/>
    <col min="5892" max="5892" width="14.28515625" style="173" customWidth="1"/>
    <col min="5893" max="5893" width="15.28515625" style="173" customWidth="1"/>
    <col min="5894" max="6144" width="9.140625" style="173"/>
    <col min="6145" max="6145" width="24.140625" style="173" customWidth="1"/>
    <col min="6146" max="6146" width="48.7109375" style="173" customWidth="1"/>
    <col min="6147" max="6147" width="14.140625" style="173" customWidth="1"/>
    <col min="6148" max="6148" width="14.28515625" style="173" customWidth="1"/>
    <col min="6149" max="6149" width="15.28515625" style="173" customWidth="1"/>
    <col min="6150" max="6400" width="9.140625" style="173"/>
    <col min="6401" max="6401" width="24.140625" style="173" customWidth="1"/>
    <col min="6402" max="6402" width="48.7109375" style="173" customWidth="1"/>
    <col min="6403" max="6403" width="14.140625" style="173" customWidth="1"/>
    <col min="6404" max="6404" width="14.28515625" style="173" customWidth="1"/>
    <col min="6405" max="6405" width="15.28515625" style="173" customWidth="1"/>
    <col min="6406" max="6656" width="9.140625" style="173"/>
    <col min="6657" max="6657" width="24.140625" style="173" customWidth="1"/>
    <col min="6658" max="6658" width="48.7109375" style="173" customWidth="1"/>
    <col min="6659" max="6659" width="14.140625" style="173" customWidth="1"/>
    <col min="6660" max="6660" width="14.28515625" style="173" customWidth="1"/>
    <col min="6661" max="6661" width="15.28515625" style="173" customWidth="1"/>
    <col min="6662" max="6912" width="9.140625" style="173"/>
    <col min="6913" max="6913" width="24.140625" style="173" customWidth="1"/>
    <col min="6914" max="6914" width="48.7109375" style="173" customWidth="1"/>
    <col min="6915" max="6915" width="14.140625" style="173" customWidth="1"/>
    <col min="6916" max="6916" width="14.28515625" style="173" customWidth="1"/>
    <col min="6917" max="6917" width="15.28515625" style="173" customWidth="1"/>
    <col min="6918" max="7168" width="9.140625" style="173"/>
    <col min="7169" max="7169" width="24.140625" style="173" customWidth="1"/>
    <col min="7170" max="7170" width="48.7109375" style="173" customWidth="1"/>
    <col min="7171" max="7171" width="14.140625" style="173" customWidth="1"/>
    <col min="7172" max="7172" width="14.28515625" style="173" customWidth="1"/>
    <col min="7173" max="7173" width="15.28515625" style="173" customWidth="1"/>
    <col min="7174" max="7424" width="9.140625" style="173"/>
    <col min="7425" max="7425" width="24.140625" style="173" customWidth="1"/>
    <col min="7426" max="7426" width="48.7109375" style="173" customWidth="1"/>
    <col min="7427" max="7427" width="14.140625" style="173" customWidth="1"/>
    <col min="7428" max="7428" width="14.28515625" style="173" customWidth="1"/>
    <col min="7429" max="7429" width="15.28515625" style="173" customWidth="1"/>
    <col min="7430" max="7680" width="9.140625" style="173"/>
    <col min="7681" max="7681" width="24.140625" style="173" customWidth="1"/>
    <col min="7682" max="7682" width="48.7109375" style="173" customWidth="1"/>
    <col min="7683" max="7683" width="14.140625" style="173" customWidth="1"/>
    <col min="7684" max="7684" width="14.28515625" style="173" customWidth="1"/>
    <col min="7685" max="7685" width="15.28515625" style="173" customWidth="1"/>
    <col min="7686" max="7936" width="9.140625" style="173"/>
    <col min="7937" max="7937" width="24.140625" style="173" customWidth="1"/>
    <col min="7938" max="7938" width="48.7109375" style="173" customWidth="1"/>
    <col min="7939" max="7939" width="14.140625" style="173" customWidth="1"/>
    <col min="7940" max="7940" width="14.28515625" style="173" customWidth="1"/>
    <col min="7941" max="7941" width="15.28515625" style="173" customWidth="1"/>
    <col min="7942" max="8192" width="9.140625" style="173"/>
    <col min="8193" max="8193" width="24.140625" style="173" customWidth="1"/>
    <col min="8194" max="8194" width="48.7109375" style="173" customWidth="1"/>
    <col min="8195" max="8195" width="14.140625" style="173" customWidth="1"/>
    <col min="8196" max="8196" width="14.28515625" style="173" customWidth="1"/>
    <col min="8197" max="8197" width="15.28515625" style="173" customWidth="1"/>
    <col min="8198" max="8448" width="9.140625" style="173"/>
    <col min="8449" max="8449" width="24.140625" style="173" customWidth="1"/>
    <col min="8450" max="8450" width="48.7109375" style="173" customWidth="1"/>
    <col min="8451" max="8451" width="14.140625" style="173" customWidth="1"/>
    <col min="8452" max="8452" width="14.28515625" style="173" customWidth="1"/>
    <col min="8453" max="8453" width="15.28515625" style="173" customWidth="1"/>
    <col min="8454" max="8704" width="9.140625" style="173"/>
    <col min="8705" max="8705" width="24.140625" style="173" customWidth="1"/>
    <col min="8706" max="8706" width="48.7109375" style="173" customWidth="1"/>
    <col min="8707" max="8707" width="14.140625" style="173" customWidth="1"/>
    <col min="8708" max="8708" width="14.28515625" style="173" customWidth="1"/>
    <col min="8709" max="8709" width="15.28515625" style="173" customWidth="1"/>
    <col min="8710" max="8960" width="9.140625" style="173"/>
    <col min="8961" max="8961" width="24.140625" style="173" customWidth="1"/>
    <col min="8962" max="8962" width="48.7109375" style="173" customWidth="1"/>
    <col min="8963" max="8963" width="14.140625" style="173" customWidth="1"/>
    <col min="8964" max="8964" width="14.28515625" style="173" customWidth="1"/>
    <col min="8965" max="8965" width="15.28515625" style="173" customWidth="1"/>
    <col min="8966" max="9216" width="9.140625" style="173"/>
    <col min="9217" max="9217" width="24.140625" style="173" customWidth="1"/>
    <col min="9218" max="9218" width="48.7109375" style="173" customWidth="1"/>
    <col min="9219" max="9219" width="14.140625" style="173" customWidth="1"/>
    <col min="9220" max="9220" width="14.28515625" style="173" customWidth="1"/>
    <col min="9221" max="9221" width="15.28515625" style="173" customWidth="1"/>
    <col min="9222" max="9472" width="9.140625" style="173"/>
    <col min="9473" max="9473" width="24.140625" style="173" customWidth="1"/>
    <col min="9474" max="9474" width="48.7109375" style="173" customWidth="1"/>
    <col min="9475" max="9475" width="14.140625" style="173" customWidth="1"/>
    <col min="9476" max="9476" width="14.28515625" style="173" customWidth="1"/>
    <col min="9477" max="9477" width="15.28515625" style="173" customWidth="1"/>
    <col min="9478" max="9728" width="9.140625" style="173"/>
    <col min="9729" max="9729" width="24.140625" style="173" customWidth="1"/>
    <col min="9730" max="9730" width="48.7109375" style="173" customWidth="1"/>
    <col min="9731" max="9731" width="14.140625" style="173" customWidth="1"/>
    <col min="9732" max="9732" width="14.28515625" style="173" customWidth="1"/>
    <col min="9733" max="9733" width="15.28515625" style="173" customWidth="1"/>
    <col min="9734" max="9984" width="9.140625" style="173"/>
    <col min="9985" max="9985" width="24.140625" style="173" customWidth="1"/>
    <col min="9986" max="9986" width="48.7109375" style="173" customWidth="1"/>
    <col min="9987" max="9987" width="14.140625" style="173" customWidth="1"/>
    <col min="9988" max="9988" width="14.28515625" style="173" customWidth="1"/>
    <col min="9989" max="9989" width="15.28515625" style="173" customWidth="1"/>
    <col min="9990" max="10240" width="9.140625" style="173"/>
    <col min="10241" max="10241" width="24.140625" style="173" customWidth="1"/>
    <col min="10242" max="10242" width="48.7109375" style="173" customWidth="1"/>
    <col min="10243" max="10243" width="14.140625" style="173" customWidth="1"/>
    <col min="10244" max="10244" width="14.28515625" style="173" customWidth="1"/>
    <col min="10245" max="10245" width="15.28515625" style="173" customWidth="1"/>
    <col min="10246" max="10496" width="9.140625" style="173"/>
    <col min="10497" max="10497" width="24.140625" style="173" customWidth="1"/>
    <col min="10498" max="10498" width="48.7109375" style="173" customWidth="1"/>
    <col min="10499" max="10499" width="14.140625" style="173" customWidth="1"/>
    <col min="10500" max="10500" width="14.28515625" style="173" customWidth="1"/>
    <col min="10501" max="10501" width="15.28515625" style="173" customWidth="1"/>
    <col min="10502" max="10752" width="9.140625" style="173"/>
    <col min="10753" max="10753" width="24.140625" style="173" customWidth="1"/>
    <col min="10754" max="10754" width="48.7109375" style="173" customWidth="1"/>
    <col min="10755" max="10755" width="14.140625" style="173" customWidth="1"/>
    <col min="10756" max="10756" width="14.28515625" style="173" customWidth="1"/>
    <col min="10757" max="10757" width="15.28515625" style="173" customWidth="1"/>
    <col min="10758" max="11008" width="9.140625" style="173"/>
    <col min="11009" max="11009" width="24.140625" style="173" customWidth="1"/>
    <col min="11010" max="11010" width="48.7109375" style="173" customWidth="1"/>
    <col min="11011" max="11011" width="14.140625" style="173" customWidth="1"/>
    <col min="11012" max="11012" width="14.28515625" style="173" customWidth="1"/>
    <col min="11013" max="11013" width="15.28515625" style="173" customWidth="1"/>
    <col min="11014" max="11264" width="9.140625" style="173"/>
    <col min="11265" max="11265" width="24.140625" style="173" customWidth="1"/>
    <col min="11266" max="11266" width="48.7109375" style="173" customWidth="1"/>
    <col min="11267" max="11267" width="14.140625" style="173" customWidth="1"/>
    <col min="11268" max="11268" width="14.28515625" style="173" customWidth="1"/>
    <col min="11269" max="11269" width="15.28515625" style="173" customWidth="1"/>
    <col min="11270" max="11520" width="9.140625" style="173"/>
    <col min="11521" max="11521" width="24.140625" style="173" customWidth="1"/>
    <col min="11522" max="11522" width="48.7109375" style="173" customWidth="1"/>
    <col min="11523" max="11523" width="14.140625" style="173" customWidth="1"/>
    <col min="11524" max="11524" width="14.28515625" style="173" customWidth="1"/>
    <col min="11525" max="11525" width="15.28515625" style="173" customWidth="1"/>
    <col min="11526" max="11776" width="9.140625" style="173"/>
    <col min="11777" max="11777" width="24.140625" style="173" customWidth="1"/>
    <col min="11778" max="11778" width="48.7109375" style="173" customWidth="1"/>
    <col min="11779" max="11779" width="14.140625" style="173" customWidth="1"/>
    <col min="11780" max="11780" width="14.28515625" style="173" customWidth="1"/>
    <col min="11781" max="11781" width="15.28515625" style="173" customWidth="1"/>
    <col min="11782" max="12032" width="9.140625" style="173"/>
    <col min="12033" max="12033" width="24.140625" style="173" customWidth="1"/>
    <col min="12034" max="12034" width="48.7109375" style="173" customWidth="1"/>
    <col min="12035" max="12035" width="14.140625" style="173" customWidth="1"/>
    <col min="12036" max="12036" width="14.28515625" style="173" customWidth="1"/>
    <col min="12037" max="12037" width="15.28515625" style="173" customWidth="1"/>
    <col min="12038" max="12288" width="9.140625" style="173"/>
    <col min="12289" max="12289" width="24.140625" style="173" customWidth="1"/>
    <col min="12290" max="12290" width="48.7109375" style="173" customWidth="1"/>
    <col min="12291" max="12291" width="14.140625" style="173" customWidth="1"/>
    <col min="12292" max="12292" width="14.28515625" style="173" customWidth="1"/>
    <col min="12293" max="12293" width="15.28515625" style="173" customWidth="1"/>
    <col min="12294" max="12544" width="9.140625" style="173"/>
    <col min="12545" max="12545" width="24.140625" style="173" customWidth="1"/>
    <col min="12546" max="12546" width="48.7109375" style="173" customWidth="1"/>
    <col min="12547" max="12547" width="14.140625" style="173" customWidth="1"/>
    <col min="12548" max="12548" width="14.28515625" style="173" customWidth="1"/>
    <col min="12549" max="12549" width="15.28515625" style="173" customWidth="1"/>
    <col min="12550" max="12800" width="9.140625" style="173"/>
    <col min="12801" max="12801" width="24.140625" style="173" customWidth="1"/>
    <col min="12802" max="12802" width="48.7109375" style="173" customWidth="1"/>
    <col min="12803" max="12803" width="14.140625" style="173" customWidth="1"/>
    <col min="12804" max="12804" width="14.28515625" style="173" customWidth="1"/>
    <col min="12805" max="12805" width="15.28515625" style="173" customWidth="1"/>
    <col min="12806" max="13056" width="9.140625" style="173"/>
    <col min="13057" max="13057" width="24.140625" style="173" customWidth="1"/>
    <col min="13058" max="13058" width="48.7109375" style="173" customWidth="1"/>
    <col min="13059" max="13059" width="14.140625" style="173" customWidth="1"/>
    <col min="13060" max="13060" width="14.28515625" style="173" customWidth="1"/>
    <col min="13061" max="13061" width="15.28515625" style="173" customWidth="1"/>
    <col min="13062" max="13312" width="9.140625" style="173"/>
    <col min="13313" max="13313" width="24.140625" style="173" customWidth="1"/>
    <col min="13314" max="13314" width="48.7109375" style="173" customWidth="1"/>
    <col min="13315" max="13315" width="14.140625" style="173" customWidth="1"/>
    <col min="13316" max="13316" width="14.28515625" style="173" customWidth="1"/>
    <col min="13317" max="13317" width="15.28515625" style="173" customWidth="1"/>
    <col min="13318" max="13568" width="9.140625" style="173"/>
    <col min="13569" max="13569" width="24.140625" style="173" customWidth="1"/>
    <col min="13570" max="13570" width="48.7109375" style="173" customWidth="1"/>
    <col min="13571" max="13571" width="14.140625" style="173" customWidth="1"/>
    <col min="13572" max="13572" width="14.28515625" style="173" customWidth="1"/>
    <col min="13573" max="13573" width="15.28515625" style="173" customWidth="1"/>
    <col min="13574" max="13824" width="9.140625" style="173"/>
    <col min="13825" max="13825" width="24.140625" style="173" customWidth="1"/>
    <col min="13826" max="13826" width="48.7109375" style="173" customWidth="1"/>
    <col min="13827" max="13827" width="14.140625" style="173" customWidth="1"/>
    <col min="13828" max="13828" width="14.28515625" style="173" customWidth="1"/>
    <col min="13829" max="13829" width="15.28515625" style="173" customWidth="1"/>
    <col min="13830" max="14080" width="9.140625" style="173"/>
    <col min="14081" max="14081" width="24.140625" style="173" customWidth="1"/>
    <col min="14082" max="14082" width="48.7109375" style="173" customWidth="1"/>
    <col min="14083" max="14083" width="14.140625" style="173" customWidth="1"/>
    <col min="14084" max="14084" width="14.28515625" style="173" customWidth="1"/>
    <col min="14085" max="14085" width="15.28515625" style="173" customWidth="1"/>
    <col min="14086" max="14336" width="9.140625" style="173"/>
    <col min="14337" max="14337" width="24.140625" style="173" customWidth="1"/>
    <col min="14338" max="14338" width="48.7109375" style="173" customWidth="1"/>
    <col min="14339" max="14339" width="14.140625" style="173" customWidth="1"/>
    <col min="14340" max="14340" width="14.28515625" style="173" customWidth="1"/>
    <col min="14341" max="14341" width="15.28515625" style="173" customWidth="1"/>
    <col min="14342" max="14592" width="9.140625" style="173"/>
    <col min="14593" max="14593" width="24.140625" style="173" customWidth="1"/>
    <col min="14594" max="14594" width="48.7109375" style="173" customWidth="1"/>
    <col min="14595" max="14595" width="14.140625" style="173" customWidth="1"/>
    <col min="14596" max="14596" width="14.28515625" style="173" customWidth="1"/>
    <col min="14597" max="14597" width="15.28515625" style="173" customWidth="1"/>
    <col min="14598" max="14848" width="9.140625" style="173"/>
    <col min="14849" max="14849" width="24.140625" style="173" customWidth="1"/>
    <col min="14850" max="14850" width="48.7109375" style="173" customWidth="1"/>
    <col min="14851" max="14851" width="14.140625" style="173" customWidth="1"/>
    <col min="14852" max="14852" width="14.28515625" style="173" customWidth="1"/>
    <col min="14853" max="14853" width="15.28515625" style="173" customWidth="1"/>
    <col min="14854" max="15104" width="9.140625" style="173"/>
    <col min="15105" max="15105" width="24.140625" style="173" customWidth="1"/>
    <col min="15106" max="15106" width="48.7109375" style="173" customWidth="1"/>
    <col min="15107" max="15107" width="14.140625" style="173" customWidth="1"/>
    <col min="15108" max="15108" width="14.28515625" style="173" customWidth="1"/>
    <col min="15109" max="15109" width="15.28515625" style="173" customWidth="1"/>
    <col min="15110" max="15360" width="9.140625" style="173"/>
    <col min="15361" max="15361" width="24.140625" style="173" customWidth="1"/>
    <col min="15362" max="15362" width="48.7109375" style="173" customWidth="1"/>
    <col min="15363" max="15363" width="14.140625" style="173" customWidth="1"/>
    <col min="15364" max="15364" width="14.28515625" style="173" customWidth="1"/>
    <col min="15365" max="15365" width="15.28515625" style="173" customWidth="1"/>
    <col min="15366" max="15616" width="9.140625" style="173"/>
    <col min="15617" max="15617" width="24.140625" style="173" customWidth="1"/>
    <col min="15618" max="15618" width="48.7109375" style="173" customWidth="1"/>
    <col min="15619" max="15619" width="14.140625" style="173" customWidth="1"/>
    <col min="15620" max="15620" width="14.28515625" style="173" customWidth="1"/>
    <col min="15621" max="15621" width="15.28515625" style="173" customWidth="1"/>
    <col min="15622" max="15872" width="9.140625" style="173"/>
    <col min="15873" max="15873" width="24.140625" style="173" customWidth="1"/>
    <col min="15874" max="15874" width="48.7109375" style="173" customWidth="1"/>
    <col min="15875" max="15875" width="14.140625" style="173" customWidth="1"/>
    <col min="15876" max="15876" width="14.28515625" style="173" customWidth="1"/>
    <col min="15877" max="15877" width="15.28515625" style="173" customWidth="1"/>
    <col min="15878" max="16128" width="9.140625" style="173"/>
    <col min="16129" max="16129" width="24.140625" style="173" customWidth="1"/>
    <col min="16130" max="16130" width="48.7109375" style="173" customWidth="1"/>
    <col min="16131" max="16131" width="14.140625" style="173" customWidth="1"/>
    <col min="16132" max="16132" width="14.28515625" style="173" customWidth="1"/>
    <col min="16133" max="16133" width="15.28515625" style="173" customWidth="1"/>
    <col min="16134" max="16384" width="9.140625" style="173"/>
  </cols>
  <sheetData>
    <row r="1" spans="1:5" x14ac:dyDescent="0.25">
      <c r="A1" s="174"/>
      <c r="B1" s="174"/>
      <c r="C1" s="93"/>
      <c r="D1" s="93"/>
      <c r="E1" s="94" t="s">
        <v>91</v>
      </c>
    </row>
    <row r="2" spans="1:5" x14ac:dyDescent="0.25">
      <c r="A2" s="174"/>
      <c r="B2" s="174"/>
      <c r="C2" s="93"/>
      <c r="D2" s="93"/>
      <c r="E2" s="95" t="s">
        <v>92</v>
      </c>
    </row>
    <row r="3" spans="1:5" x14ac:dyDescent="0.25">
      <c r="A3" s="174"/>
      <c r="B3" s="174"/>
      <c r="C3" s="93"/>
      <c r="D3" s="93"/>
      <c r="E3" s="95" t="s">
        <v>93</v>
      </c>
    </row>
    <row r="4" spans="1:5" x14ac:dyDescent="0.25">
      <c r="A4" s="92"/>
      <c r="B4" s="174"/>
      <c r="C4" s="93"/>
      <c r="D4" s="93"/>
      <c r="E4" s="95" t="s">
        <v>471</v>
      </c>
    </row>
    <row r="5" spans="1:5" x14ac:dyDescent="0.25">
      <c r="A5" s="92"/>
      <c r="B5" s="174"/>
      <c r="C5" s="96"/>
      <c r="D5" s="96"/>
      <c r="E5" s="93"/>
    </row>
    <row r="6" spans="1:5" ht="15.6" customHeight="1" x14ac:dyDescent="0.25">
      <c r="A6" s="413" t="s">
        <v>209</v>
      </c>
      <c r="B6" s="413"/>
      <c r="C6" s="413"/>
      <c r="D6" s="413"/>
      <c r="E6" s="413"/>
    </row>
    <row r="7" spans="1:5" ht="15.6" customHeight="1" x14ac:dyDescent="0.25">
      <c r="A7" s="414"/>
      <c r="B7" s="414"/>
      <c r="C7" s="414"/>
      <c r="D7" s="414"/>
      <c r="E7" s="414"/>
    </row>
    <row r="8" spans="1:5" ht="15.6" customHeight="1" x14ac:dyDescent="0.25">
      <c r="A8" s="414"/>
      <c r="B8" s="414"/>
      <c r="C8" s="414"/>
      <c r="D8" s="414"/>
      <c r="E8" s="414"/>
    </row>
    <row r="9" spans="1:5" ht="87" customHeight="1" x14ac:dyDescent="0.25">
      <c r="A9" s="243" t="s">
        <v>38</v>
      </c>
      <c r="B9" s="243" t="s">
        <v>2</v>
      </c>
      <c r="C9" s="244" t="s">
        <v>40</v>
      </c>
      <c r="D9" s="244" t="s">
        <v>208</v>
      </c>
      <c r="E9" s="244" t="s">
        <v>171</v>
      </c>
    </row>
    <row r="10" spans="1:5" ht="60.75" x14ac:dyDescent="0.25">
      <c r="A10" s="245"/>
      <c r="B10" s="246" t="s">
        <v>41</v>
      </c>
      <c r="C10" s="247">
        <f>C11+C26</f>
        <v>28468925</v>
      </c>
      <c r="D10" s="247">
        <f>+D11+D26</f>
        <v>0</v>
      </c>
      <c r="E10" s="247">
        <f t="shared" ref="E10:E29" si="0">C10+D10</f>
        <v>28468925</v>
      </c>
    </row>
    <row r="11" spans="1:5" ht="20.25" x14ac:dyDescent="0.25">
      <c r="A11" s="3"/>
      <c r="B11" s="4" t="s">
        <v>42</v>
      </c>
      <c r="C11" s="86">
        <f>C12+C14+C17+C19+C21</f>
        <v>27431200</v>
      </c>
      <c r="D11" s="86">
        <f>+D12+D14+D17+D19+D21</f>
        <v>0</v>
      </c>
      <c r="E11" s="86">
        <f t="shared" si="0"/>
        <v>27431200</v>
      </c>
    </row>
    <row r="12" spans="1:5" ht="21" x14ac:dyDescent="0.25">
      <c r="A12" s="18" t="s">
        <v>43</v>
      </c>
      <c r="B12" s="19" t="s">
        <v>44</v>
      </c>
      <c r="C12" s="87">
        <f>C13</f>
        <v>2750000</v>
      </c>
      <c r="D12" s="87">
        <f>D13</f>
        <v>0</v>
      </c>
      <c r="E12" s="87">
        <f t="shared" si="0"/>
        <v>2750000</v>
      </c>
    </row>
    <row r="13" spans="1:5" ht="102" x14ac:dyDescent="0.25">
      <c r="A13" s="9" t="s">
        <v>96</v>
      </c>
      <c r="B13" s="9" t="s">
        <v>45</v>
      </c>
      <c r="C13" s="12">
        <v>2750000</v>
      </c>
      <c r="D13" s="12"/>
      <c r="E13" s="12">
        <f t="shared" si="0"/>
        <v>2750000</v>
      </c>
    </row>
    <row r="14" spans="1:5" ht="63" x14ac:dyDescent="0.25">
      <c r="A14" s="248" t="s">
        <v>46</v>
      </c>
      <c r="B14" s="262" t="s">
        <v>47</v>
      </c>
      <c r="C14" s="247">
        <f>SUM(C15:C16)</f>
        <v>2418500</v>
      </c>
      <c r="D14" s="247">
        <f>D15+D16</f>
        <v>0</v>
      </c>
      <c r="E14" s="247">
        <f t="shared" si="0"/>
        <v>2418500</v>
      </c>
    </row>
    <row r="15" spans="1:5" ht="89.25" x14ac:dyDescent="0.25">
      <c r="A15" s="9" t="s">
        <v>94</v>
      </c>
      <c r="B15" s="9" t="s">
        <v>168</v>
      </c>
      <c r="C15" s="79">
        <v>912150</v>
      </c>
      <c r="D15" s="79"/>
      <c r="E15" s="79">
        <f t="shared" si="0"/>
        <v>912150</v>
      </c>
    </row>
    <row r="16" spans="1:5" ht="102" x14ac:dyDescent="0.25">
      <c r="A16" s="9" t="s">
        <v>95</v>
      </c>
      <c r="B16" s="9" t="s">
        <v>48</v>
      </c>
      <c r="C16" s="79">
        <v>1506350</v>
      </c>
      <c r="D16" s="79"/>
      <c r="E16" s="79">
        <f t="shared" si="0"/>
        <v>1506350</v>
      </c>
    </row>
    <row r="17" spans="1:5" ht="26.25" customHeight="1" x14ac:dyDescent="0.25">
      <c r="A17" s="248" t="s">
        <v>49</v>
      </c>
      <c r="B17" s="243" t="s">
        <v>50</v>
      </c>
      <c r="C17" s="247">
        <f>C18</f>
        <v>354900</v>
      </c>
      <c r="D17" s="247">
        <f>D18</f>
        <v>0</v>
      </c>
      <c r="E17" s="247">
        <f t="shared" si="0"/>
        <v>354900</v>
      </c>
    </row>
    <row r="18" spans="1:5" ht="15.75" customHeight="1" x14ac:dyDescent="0.25">
      <c r="A18" s="9" t="s">
        <v>51</v>
      </c>
      <c r="B18" s="9" t="s">
        <v>50</v>
      </c>
      <c r="C18" s="11">
        <v>354900</v>
      </c>
      <c r="D18" s="11"/>
      <c r="E18" s="11">
        <f t="shared" si="0"/>
        <v>354900</v>
      </c>
    </row>
    <row r="19" spans="1:5" ht="31.5" x14ac:dyDescent="0.25">
      <c r="A19" s="248" t="s">
        <v>52</v>
      </c>
      <c r="B19" s="262" t="s">
        <v>53</v>
      </c>
      <c r="C19" s="247">
        <f>C20</f>
        <v>1657800</v>
      </c>
      <c r="D19" s="247">
        <f>D20</f>
        <v>0</v>
      </c>
      <c r="E19" s="247">
        <f t="shared" si="0"/>
        <v>1657800</v>
      </c>
    </row>
    <row r="20" spans="1:5" ht="63.75" x14ac:dyDescent="0.25">
      <c r="A20" s="9" t="s">
        <v>97</v>
      </c>
      <c r="B20" s="9" t="s">
        <v>54</v>
      </c>
      <c r="C20" s="12">
        <v>1657800</v>
      </c>
      <c r="D20" s="12"/>
      <c r="E20" s="12">
        <f t="shared" si="0"/>
        <v>1657800</v>
      </c>
    </row>
    <row r="21" spans="1:5" ht="25.5" x14ac:dyDescent="0.25">
      <c r="A21" s="263" t="s">
        <v>55</v>
      </c>
      <c r="B21" s="262" t="s">
        <v>56</v>
      </c>
      <c r="C21" s="247">
        <f>C22+C24</f>
        <v>20250000</v>
      </c>
      <c r="D21" s="247">
        <f>+D22+D24</f>
        <v>0</v>
      </c>
      <c r="E21" s="247">
        <f t="shared" si="0"/>
        <v>20250000</v>
      </c>
    </row>
    <row r="22" spans="1:5" ht="25.5" x14ac:dyDescent="0.25">
      <c r="A22" s="9" t="s">
        <v>57</v>
      </c>
      <c r="B22" s="9" t="s">
        <v>58</v>
      </c>
      <c r="C22" s="13">
        <f>C23</f>
        <v>13300000</v>
      </c>
      <c r="D22" s="13">
        <f>D23</f>
        <v>0</v>
      </c>
      <c r="E22" s="13">
        <f t="shared" si="0"/>
        <v>13300000</v>
      </c>
    </row>
    <row r="23" spans="1:5" ht="51" x14ac:dyDescent="0.25">
      <c r="A23" s="9" t="s">
        <v>98</v>
      </c>
      <c r="B23" s="9" t="s">
        <v>59</v>
      </c>
      <c r="C23" s="14">
        <v>13300000</v>
      </c>
      <c r="D23" s="14"/>
      <c r="E23" s="14">
        <f t="shared" si="0"/>
        <v>13300000</v>
      </c>
    </row>
    <row r="24" spans="1:5" ht="25.5" x14ac:dyDescent="0.25">
      <c r="A24" s="9" t="s">
        <v>60</v>
      </c>
      <c r="B24" s="9" t="s">
        <v>61</v>
      </c>
      <c r="C24" s="13">
        <f>C25</f>
        <v>6950000</v>
      </c>
      <c r="D24" s="13">
        <f>D25</f>
        <v>0</v>
      </c>
      <c r="E24" s="13">
        <f t="shared" si="0"/>
        <v>6950000</v>
      </c>
    </row>
    <row r="25" spans="1:5" ht="51" x14ac:dyDescent="0.25">
      <c r="A25" s="9" t="s">
        <v>99</v>
      </c>
      <c r="B25" s="9" t="s">
        <v>62</v>
      </c>
      <c r="C25" s="14">
        <v>6950000</v>
      </c>
      <c r="D25" s="14"/>
      <c r="E25" s="14">
        <f t="shared" si="0"/>
        <v>6950000</v>
      </c>
    </row>
    <row r="26" spans="1:5" ht="20.25" x14ac:dyDescent="0.25">
      <c r="A26" s="264"/>
      <c r="B26" s="246" t="s">
        <v>63</v>
      </c>
      <c r="C26" s="247">
        <v>1037725</v>
      </c>
      <c r="D26" s="247">
        <f>+D27</f>
        <v>0</v>
      </c>
      <c r="E26" s="247">
        <f t="shared" si="0"/>
        <v>1037725</v>
      </c>
    </row>
    <row r="27" spans="1:5" ht="63.75" x14ac:dyDescent="0.25">
      <c r="A27" s="263" t="s">
        <v>64</v>
      </c>
      <c r="B27" s="243" t="s">
        <v>65</v>
      </c>
      <c r="C27" s="247">
        <f>C28+C29</f>
        <v>1037725</v>
      </c>
      <c r="D27" s="247">
        <f>SUM(D28:D29)</f>
        <v>0</v>
      </c>
      <c r="E27" s="247">
        <f t="shared" si="0"/>
        <v>1037725</v>
      </c>
    </row>
    <row r="28" spans="1:5" ht="89.25" x14ac:dyDescent="0.25">
      <c r="A28" s="15" t="s">
        <v>66</v>
      </c>
      <c r="B28" s="15" t="s">
        <v>67</v>
      </c>
      <c r="C28" s="88">
        <v>144495</v>
      </c>
      <c r="D28" s="88"/>
      <c r="E28" s="79">
        <f t="shared" si="0"/>
        <v>144495</v>
      </c>
    </row>
    <row r="29" spans="1:5" ht="102" x14ac:dyDescent="0.25">
      <c r="A29" s="9" t="s">
        <v>68</v>
      </c>
      <c r="B29" s="9" t="s">
        <v>69</v>
      </c>
      <c r="C29" s="88">
        <v>893230</v>
      </c>
      <c r="D29" s="88"/>
      <c r="E29" s="79">
        <f t="shared" si="0"/>
        <v>893230</v>
      </c>
    </row>
    <row r="30" spans="1:5" ht="24" x14ac:dyDescent="0.25">
      <c r="A30" s="248" t="s">
        <v>70</v>
      </c>
      <c r="B30" s="243" t="s">
        <v>71</v>
      </c>
      <c r="C30" s="247">
        <f>C31</f>
        <v>26885666.359999999</v>
      </c>
      <c r="D30" s="247">
        <f>+D31</f>
        <v>28789207.670000002</v>
      </c>
      <c r="E30" s="247">
        <f>C30+D30</f>
        <v>55674874.030000001</v>
      </c>
    </row>
    <row r="31" spans="1:5" ht="51.75" thickBot="1" x14ac:dyDescent="0.3">
      <c r="A31" s="249" t="s">
        <v>72</v>
      </c>
      <c r="B31" s="250" t="s">
        <v>73</v>
      </c>
      <c r="C31" s="251">
        <f>C32+C33+C37+C40</f>
        <v>26885666.359999999</v>
      </c>
      <c r="D31" s="251">
        <f>+D32+D33+D37+D40</f>
        <v>28789207.670000002</v>
      </c>
      <c r="E31" s="251">
        <f>C31+D31</f>
        <v>55674874.030000001</v>
      </c>
    </row>
    <row r="32" spans="1:5" ht="51.75" customHeight="1" thickBot="1" x14ac:dyDescent="0.3">
      <c r="A32" s="265" t="s">
        <v>74</v>
      </c>
      <c r="B32" s="266" t="s">
        <v>75</v>
      </c>
      <c r="C32" s="254">
        <v>23370600</v>
      </c>
      <c r="D32" s="254"/>
      <c r="E32" s="255">
        <f>C32+D32</f>
        <v>23370600</v>
      </c>
    </row>
    <row r="33" spans="1:5" ht="38.25" x14ac:dyDescent="0.25">
      <c r="A33" s="256" t="s">
        <v>76</v>
      </c>
      <c r="B33" s="257" t="s">
        <v>77</v>
      </c>
      <c r="C33" s="260">
        <f>C34+C35</f>
        <v>3211946.36</v>
      </c>
      <c r="D33" s="260">
        <f>SUM(D34:D36)</f>
        <v>28789207.670000002</v>
      </c>
      <c r="E33" s="261">
        <f>C33+D33</f>
        <v>32001154.030000001</v>
      </c>
    </row>
    <row r="34" spans="1:5" s="21" customFormat="1" ht="101.25" customHeight="1" x14ac:dyDescent="0.2">
      <c r="A34" s="101" t="s">
        <v>174</v>
      </c>
      <c r="B34" s="20" t="s">
        <v>226</v>
      </c>
      <c r="C34" s="89">
        <v>2590346.36</v>
      </c>
      <c r="D34" s="89"/>
      <c r="E34" s="102">
        <f>C34+D34</f>
        <v>2590346.36</v>
      </c>
    </row>
    <row r="35" spans="1:5" ht="25.5" x14ac:dyDescent="0.25">
      <c r="A35" s="103" t="s">
        <v>79</v>
      </c>
      <c r="B35" s="9" t="s">
        <v>215</v>
      </c>
      <c r="C35" s="79">
        <v>621600</v>
      </c>
      <c r="D35" s="79"/>
      <c r="E35" s="102">
        <f t="shared" ref="E35:E41" si="1">C35+D35</f>
        <v>621600</v>
      </c>
    </row>
    <row r="36" spans="1:5" s="182" customFormat="1" ht="84.75" thickBot="1" x14ac:dyDescent="0.3">
      <c r="A36" s="220" t="s">
        <v>438</v>
      </c>
      <c r="B36" s="20" t="s">
        <v>440</v>
      </c>
      <c r="C36" s="351">
        <v>0</v>
      </c>
      <c r="D36" s="351">
        <v>28789207.670000002</v>
      </c>
      <c r="E36" s="353">
        <f t="shared" si="1"/>
        <v>28789207.670000002</v>
      </c>
    </row>
    <row r="37" spans="1:5" ht="46.5" customHeight="1" x14ac:dyDescent="0.25">
      <c r="A37" s="256" t="s">
        <v>81</v>
      </c>
      <c r="B37" s="257" t="s">
        <v>82</v>
      </c>
      <c r="C37" s="260">
        <f>C38+C39</f>
        <v>303120</v>
      </c>
      <c r="D37" s="260">
        <f t="shared" ref="D37:E37" si="2">D38+D39</f>
        <v>0</v>
      </c>
      <c r="E37" s="260">
        <f t="shared" si="2"/>
        <v>303120</v>
      </c>
    </row>
    <row r="38" spans="1:5" ht="54" customHeight="1" x14ac:dyDescent="0.25">
      <c r="A38" s="103" t="s">
        <v>83</v>
      </c>
      <c r="B38" s="9" t="s">
        <v>220</v>
      </c>
      <c r="C38" s="88">
        <v>3520</v>
      </c>
      <c r="D38" s="88"/>
      <c r="E38" s="112">
        <f t="shared" si="1"/>
        <v>3520</v>
      </c>
    </row>
    <row r="39" spans="1:5" ht="64.5" thickBot="1" x14ac:dyDescent="0.3">
      <c r="A39" s="104" t="s">
        <v>85</v>
      </c>
      <c r="B39" s="105" t="s">
        <v>411</v>
      </c>
      <c r="C39" s="113">
        <v>299600</v>
      </c>
      <c r="D39" s="113"/>
      <c r="E39" s="112">
        <f t="shared" si="1"/>
        <v>299600</v>
      </c>
    </row>
    <row r="40" spans="1:5" ht="23.25" customHeight="1" x14ac:dyDescent="0.25">
      <c r="A40" s="267" t="s">
        <v>87</v>
      </c>
      <c r="B40" s="198" t="s">
        <v>36</v>
      </c>
      <c r="C40" s="268">
        <v>0</v>
      </c>
      <c r="D40" s="268">
        <f>D41</f>
        <v>0</v>
      </c>
      <c r="E40" s="269">
        <f t="shared" si="1"/>
        <v>0</v>
      </c>
    </row>
    <row r="41" spans="1:5" ht="39" thickBot="1" x14ac:dyDescent="0.3">
      <c r="A41" s="104" t="s">
        <v>88</v>
      </c>
      <c r="B41" s="105" t="s">
        <v>89</v>
      </c>
      <c r="C41" s="106">
        <v>0</v>
      </c>
      <c r="D41" s="106"/>
      <c r="E41" s="114">
        <f t="shared" si="1"/>
        <v>0</v>
      </c>
    </row>
    <row r="42" spans="1:5" ht="19.5" thickBot="1" x14ac:dyDescent="0.3">
      <c r="A42" s="252"/>
      <c r="B42" s="253" t="s">
        <v>90</v>
      </c>
      <c r="C42" s="254">
        <f>C30+C10</f>
        <v>55354591.359999999</v>
      </c>
      <c r="D42" s="254">
        <f>+D30+D10</f>
        <v>28789207.670000002</v>
      </c>
      <c r="E42" s="255">
        <f>C42+D42</f>
        <v>84143799.030000001</v>
      </c>
    </row>
    <row r="43" spans="1:5" ht="14.25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0"/>
  <sheetViews>
    <sheetView workbookViewId="0">
      <selection activeCell="C4" sqref="C4"/>
    </sheetView>
  </sheetViews>
  <sheetFormatPr defaultRowHeight="15" x14ac:dyDescent="0.25"/>
  <cols>
    <col min="1" max="1" width="20.85546875" style="81" customWidth="1"/>
    <col min="2" max="2" width="31.85546875" style="81" customWidth="1"/>
    <col min="3" max="3" width="12.5703125" style="81" customWidth="1"/>
    <col min="4" max="4" width="10.28515625" style="81" customWidth="1"/>
    <col min="5" max="5" width="13.42578125" style="81" customWidth="1"/>
    <col min="6" max="254" width="9.140625" style="81"/>
    <col min="255" max="255" width="24.140625" style="81" customWidth="1"/>
    <col min="256" max="256" width="48.7109375" style="81" customWidth="1"/>
    <col min="257" max="257" width="14.140625" style="81" customWidth="1"/>
    <col min="258" max="258" width="14.28515625" style="81" customWidth="1"/>
    <col min="259" max="259" width="15.28515625" style="81" customWidth="1"/>
    <col min="260" max="510" width="9.140625" style="81"/>
    <col min="511" max="511" width="24.140625" style="81" customWidth="1"/>
    <col min="512" max="512" width="48.7109375" style="81" customWidth="1"/>
    <col min="513" max="513" width="14.140625" style="81" customWidth="1"/>
    <col min="514" max="514" width="14.28515625" style="81" customWidth="1"/>
    <col min="515" max="515" width="15.28515625" style="81" customWidth="1"/>
    <col min="516" max="766" width="9.140625" style="81"/>
    <col min="767" max="767" width="24.140625" style="81" customWidth="1"/>
    <col min="768" max="768" width="48.7109375" style="81" customWidth="1"/>
    <col min="769" max="769" width="14.140625" style="81" customWidth="1"/>
    <col min="770" max="770" width="14.28515625" style="81" customWidth="1"/>
    <col min="771" max="771" width="15.28515625" style="81" customWidth="1"/>
    <col min="772" max="1022" width="9.140625" style="81"/>
    <col min="1023" max="1023" width="24.140625" style="81" customWidth="1"/>
    <col min="1024" max="1024" width="48.7109375" style="81" customWidth="1"/>
    <col min="1025" max="1025" width="14.140625" style="81" customWidth="1"/>
    <col min="1026" max="1026" width="14.28515625" style="81" customWidth="1"/>
    <col min="1027" max="1027" width="15.28515625" style="81" customWidth="1"/>
    <col min="1028" max="1278" width="9.140625" style="81"/>
    <col min="1279" max="1279" width="24.140625" style="81" customWidth="1"/>
    <col min="1280" max="1280" width="48.7109375" style="81" customWidth="1"/>
    <col min="1281" max="1281" width="14.140625" style="81" customWidth="1"/>
    <col min="1282" max="1282" width="14.28515625" style="81" customWidth="1"/>
    <col min="1283" max="1283" width="15.28515625" style="81" customWidth="1"/>
    <col min="1284" max="1534" width="9.140625" style="81"/>
    <col min="1535" max="1535" width="24.140625" style="81" customWidth="1"/>
    <col min="1536" max="1536" width="48.7109375" style="81" customWidth="1"/>
    <col min="1537" max="1537" width="14.140625" style="81" customWidth="1"/>
    <col min="1538" max="1538" width="14.28515625" style="81" customWidth="1"/>
    <col min="1539" max="1539" width="15.28515625" style="81" customWidth="1"/>
    <col min="1540" max="1790" width="9.140625" style="81"/>
    <col min="1791" max="1791" width="24.140625" style="81" customWidth="1"/>
    <col min="1792" max="1792" width="48.7109375" style="81" customWidth="1"/>
    <col min="1793" max="1793" width="14.140625" style="81" customWidth="1"/>
    <col min="1794" max="1794" width="14.28515625" style="81" customWidth="1"/>
    <col min="1795" max="1795" width="15.28515625" style="81" customWidth="1"/>
    <col min="1796" max="2046" width="9.140625" style="81"/>
    <col min="2047" max="2047" width="24.140625" style="81" customWidth="1"/>
    <col min="2048" max="2048" width="48.7109375" style="81" customWidth="1"/>
    <col min="2049" max="2049" width="14.140625" style="81" customWidth="1"/>
    <col min="2050" max="2050" width="14.28515625" style="81" customWidth="1"/>
    <col min="2051" max="2051" width="15.28515625" style="81" customWidth="1"/>
    <col min="2052" max="2302" width="9.140625" style="81"/>
    <col min="2303" max="2303" width="24.140625" style="81" customWidth="1"/>
    <col min="2304" max="2304" width="48.7109375" style="81" customWidth="1"/>
    <col min="2305" max="2305" width="14.140625" style="81" customWidth="1"/>
    <col min="2306" max="2306" width="14.28515625" style="81" customWidth="1"/>
    <col min="2307" max="2307" width="15.28515625" style="81" customWidth="1"/>
    <col min="2308" max="2558" width="9.140625" style="81"/>
    <col min="2559" max="2559" width="24.140625" style="81" customWidth="1"/>
    <col min="2560" max="2560" width="48.7109375" style="81" customWidth="1"/>
    <col min="2561" max="2561" width="14.140625" style="81" customWidth="1"/>
    <col min="2562" max="2562" width="14.28515625" style="81" customWidth="1"/>
    <col min="2563" max="2563" width="15.28515625" style="81" customWidth="1"/>
    <col min="2564" max="2814" width="9.140625" style="81"/>
    <col min="2815" max="2815" width="24.140625" style="81" customWidth="1"/>
    <col min="2816" max="2816" width="48.7109375" style="81" customWidth="1"/>
    <col min="2817" max="2817" width="14.140625" style="81" customWidth="1"/>
    <col min="2818" max="2818" width="14.28515625" style="81" customWidth="1"/>
    <col min="2819" max="2819" width="15.28515625" style="81" customWidth="1"/>
    <col min="2820" max="3070" width="9.140625" style="81"/>
    <col min="3071" max="3071" width="24.140625" style="81" customWidth="1"/>
    <col min="3072" max="3072" width="48.7109375" style="81" customWidth="1"/>
    <col min="3073" max="3073" width="14.140625" style="81" customWidth="1"/>
    <col min="3074" max="3074" width="14.28515625" style="81" customWidth="1"/>
    <col min="3075" max="3075" width="15.28515625" style="81" customWidth="1"/>
    <col min="3076" max="3326" width="9.140625" style="81"/>
    <col min="3327" max="3327" width="24.140625" style="81" customWidth="1"/>
    <col min="3328" max="3328" width="48.7109375" style="81" customWidth="1"/>
    <col min="3329" max="3329" width="14.140625" style="81" customWidth="1"/>
    <col min="3330" max="3330" width="14.28515625" style="81" customWidth="1"/>
    <col min="3331" max="3331" width="15.28515625" style="81" customWidth="1"/>
    <col min="3332" max="3582" width="9.140625" style="81"/>
    <col min="3583" max="3583" width="24.140625" style="81" customWidth="1"/>
    <col min="3584" max="3584" width="48.7109375" style="81" customWidth="1"/>
    <col min="3585" max="3585" width="14.140625" style="81" customWidth="1"/>
    <col min="3586" max="3586" width="14.28515625" style="81" customWidth="1"/>
    <col min="3587" max="3587" width="15.28515625" style="81" customWidth="1"/>
    <col min="3588" max="3838" width="9.140625" style="81"/>
    <col min="3839" max="3839" width="24.140625" style="81" customWidth="1"/>
    <col min="3840" max="3840" width="48.7109375" style="81" customWidth="1"/>
    <col min="3841" max="3841" width="14.140625" style="81" customWidth="1"/>
    <col min="3842" max="3842" width="14.28515625" style="81" customWidth="1"/>
    <col min="3843" max="3843" width="15.28515625" style="81" customWidth="1"/>
    <col min="3844" max="4094" width="9.140625" style="81"/>
    <col min="4095" max="4095" width="24.140625" style="81" customWidth="1"/>
    <col min="4096" max="4096" width="48.7109375" style="81" customWidth="1"/>
    <col min="4097" max="4097" width="14.140625" style="81" customWidth="1"/>
    <col min="4098" max="4098" width="14.28515625" style="81" customWidth="1"/>
    <col min="4099" max="4099" width="15.28515625" style="81" customWidth="1"/>
    <col min="4100" max="4350" width="9.140625" style="81"/>
    <col min="4351" max="4351" width="24.140625" style="81" customWidth="1"/>
    <col min="4352" max="4352" width="48.7109375" style="81" customWidth="1"/>
    <col min="4353" max="4353" width="14.140625" style="81" customWidth="1"/>
    <col min="4354" max="4354" width="14.28515625" style="81" customWidth="1"/>
    <col min="4355" max="4355" width="15.28515625" style="81" customWidth="1"/>
    <col min="4356" max="4606" width="9.140625" style="81"/>
    <col min="4607" max="4607" width="24.140625" style="81" customWidth="1"/>
    <col min="4608" max="4608" width="48.7109375" style="81" customWidth="1"/>
    <col min="4609" max="4609" width="14.140625" style="81" customWidth="1"/>
    <col min="4610" max="4610" width="14.28515625" style="81" customWidth="1"/>
    <col min="4611" max="4611" width="15.28515625" style="81" customWidth="1"/>
    <col min="4612" max="4862" width="9.140625" style="81"/>
    <col min="4863" max="4863" width="24.140625" style="81" customWidth="1"/>
    <col min="4864" max="4864" width="48.7109375" style="81" customWidth="1"/>
    <col min="4865" max="4865" width="14.140625" style="81" customWidth="1"/>
    <col min="4866" max="4866" width="14.28515625" style="81" customWidth="1"/>
    <col min="4867" max="4867" width="15.28515625" style="81" customWidth="1"/>
    <col min="4868" max="5118" width="9.140625" style="81"/>
    <col min="5119" max="5119" width="24.140625" style="81" customWidth="1"/>
    <col min="5120" max="5120" width="48.7109375" style="81" customWidth="1"/>
    <col min="5121" max="5121" width="14.140625" style="81" customWidth="1"/>
    <col min="5122" max="5122" width="14.28515625" style="81" customWidth="1"/>
    <col min="5123" max="5123" width="15.28515625" style="81" customWidth="1"/>
    <col min="5124" max="5374" width="9.140625" style="81"/>
    <col min="5375" max="5375" width="24.140625" style="81" customWidth="1"/>
    <col min="5376" max="5376" width="48.7109375" style="81" customWidth="1"/>
    <col min="5377" max="5377" width="14.140625" style="81" customWidth="1"/>
    <col min="5378" max="5378" width="14.28515625" style="81" customWidth="1"/>
    <col min="5379" max="5379" width="15.28515625" style="81" customWidth="1"/>
    <col min="5380" max="5630" width="9.140625" style="81"/>
    <col min="5631" max="5631" width="24.140625" style="81" customWidth="1"/>
    <col min="5632" max="5632" width="48.7109375" style="81" customWidth="1"/>
    <col min="5633" max="5633" width="14.140625" style="81" customWidth="1"/>
    <col min="5634" max="5634" width="14.28515625" style="81" customWidth="1"/>
    <col min="5635" max="5635" width="15.28515625" style="81" customWidth="1"/>
    <col min="5636" max="5886" width="9.140625" style="81"/>
    <col min="5887" max="5887" width="24.140625" style="81" customWidth="1"/>
    <col min="5888" max="5888" width="48.7109375" style="81" customWidth="1"/>
    <col min="5889" max="5889" width="14.140625" style="81" customWidth="1"/>
    <col min="5890" max="5890" width="14.28515625" style="81" customWidth="1"/>
    <col min="5891" max="5891" width="15.28515625" style="81" customWidth="1"/>
    <col min="5892" max="6142" width="9.140625" style="81"/>
    <col min="6143" max="6143" width="24.140625" style="81" customWidth="1"/>
    <col min="6144" max="6144" width="48.7109375" style="81" customWidth="1"/>
    <col min="6145" max="6145" width="14.140625" style="81" customWidth="1"/>
    <col min="6146" max="6146" width="14.28515625" style="81" customWidth="1"/>
    <col min="6147" max="6147" width="15.28515625" style="81" customWidth="1"/>
    <col min="6148" max="6398" width="9.140625" style="81"/>
    <col min="6399" max="6399" width="24.140625" style="81" customWidth="1"/>
    <col min="6400" max="6400" width="48.7109375" style="81" customWidth="1"/>
    <col min="6401" max="6401" width="14.140625" style="81" customWidth="1"/>
    <col min="6402" max="6402" width="14.28515625" style="81" customWidth="1"/>
    <col min="6403" max="6403" width="15.28515625" style="81" customWidth="1"/>
    <col min="6404" max="6654" width="9.140625" style="81"/>
    <col min="6655" max="6655" width="24.140625" style="81" customWidth="1"/>
    <col min="6656" max="6656" width="48.7109375" style="81" customWidth="1"/>
    <col min="6657" max="6657" width="14.140625" style="81" customWidth="1"/>
    <col min="6658" max="6658" width="14.28515625" style="81" customWidth="1"/>
    <col min="6659" max="6659" width="15.28515625" style="81" customWidth="1"/>
    <col min="6660" max="6910" width="9.140625" style="81"/>
    <col min="6911" max="6911" width="24.140625" style="81" customWidth="1"/>
    <col min="6912" max="6912" width="48.7109375" style="81" customWidth="1"/>
    <col min="6913" max="6913" width="14.140625" style="81" customWidth="1"/>
    <col min="6914" max="6914" width="14.28515625" style="81" customWidth="1"/>
    <col min="6915" max="6915" width="15.28515625" style="81" customWidth="1"/>
    <col min="6916" max="7166" width="9.140625" style="81"/>
    <col min="7167" max="7167" width="24.140625" style="81" customWidth="1"/>
    <col min="7168" max="7168" width="48.7109375" style="81" customWidth="1"/>
    <col min="7169" max="7169" width="14.140625" style="81" customWidth="1"/>
    <col min="7170" max="7170" width="14.28515625" style="81" customWidth="1"/>
    <col min="7171" max="7171" width="15.28515625" style="81" customWidth="1"/>
    <col min="7172" max="7422" width="9.140625" style="81"/>
    <col min="7423" max="7423" width="24.140625" style="81" customWidth="1"/>
    <col min="7424" max="7424" width="48.7109375" style="81" customWidth="1"/>
    <col min="7425" max="7425" width="14.140625" style="81" customWidth="1"/>
    <col min="7426" max="7426" width="14.28515625" style="81" customWidth="1"/>
    <col min="7427" max="7427" width="15.28515625" style="81" customWidth="1"/>
    <col min="7428" max="7678" width="9.140625" style="81"/>
    <col min="7679" max="7679" width="24.140625" style="81" customWidth="1"/>
    <col min="7680" max="7680" width="48.7109375" style="81" customWidth="1"/>
    <col min="7681" max="7681" width="14.140625" style="81" customWidth="1"/>
    <col min="7682" max="7682" width="14.28515625" style="81" customWidth="1"/>
    <col min="7683" max="7683" width="15.28515625" style="81" customWidth="1"/>
    <col min="7684" max="7934" width="9.140625" style="81"/>
    <col min="7935" max="7935" width="24.140625" style="81" customWidth="1"/>
    <col min="7936" max="7936" width="48.7109375" style="81" customWidth="1"/>
    <col min="7937" max="7937" width="14.140625" style="81" customWidth="1"/>
    <col min="7938" max="7938" width="14.28515625" style="81" customWidth="1"/>
    <col min="7939" max="7939" width="15.28515625" style="81" customWidth="1"/>
    <col min="7940" max="8190" width="9.140625" style="81"/>
    <col min="8191" max="8191" width="24.140625" style="81" customWidth="1"/>
    <col min="8192" max="8192" width="48.7109375" style="81" customWidth="1"/>
    <col min="8193" max="8193" width="14.140625" style="81" customWidth="1"/>
    <col min="8194" max="8194" width="14.28515625" style="81" customWidth="1"/>
    <col min="8195" max="8195" width="15.28515625" style="81" customWidth="1"/>
    <col min="8196" max="8446" width="9.140625" style="81"/>
    <col min="8447" max="8447" width="24.140625" style="81" customWidth="1"/>
    <col min="8448" max="8448" width="48.7109375" style="81" customWidth="1"/>
    <col min="8449" max="8449" width="14.140625" style="81" customWidth="1"/>
    <col min="8450" max="8450" width="14.28515625" style="81" customWidth="1"/>
    <col min="8451" max="8451" width="15.28515625" style="81" customWidth="1"/>
    <col min="8452" max="8702" width="9.140625" style="81"/>
    <col min="8703" max="8703" width="24.140625" style="81" customWidth="1"/>
    <col min="8704" max="8704" width="48.7109375" style="81" customWidth="1"/>
    <col min="8705" max="8705" width="14.140625" style="81" customWidth="1"/>
    <col min="8706" max="8706" width="14.28515625" style="81" customWidth="1"/>
    <col min="8707" max="8707" width="15.28515625" style="81" customWidth="1"/>
    <col min="8708" max="8958" width="9.140625" style="81"/>
    <col min="8959" max="8959" width="24.140625" style="81" customWidth="1"/>
    <col min="8960" max="8960" width="48.7109375" style="81" customWidth="1"/>
    <col min="8961" max="8961" width="14.140625" style="81" customWidth="1"/>
    <col min="8962" max="8962" width="14.28515625" style="81" customWidth="1"/>
    <col min="8963" max="8963" width="15.28515625" style="81" customWidth="1"/>
    <col min="8964" max="9214" width="9.140625" style="81"/>
    <col min="9215" max="9215" width="24.140625" style="81" customWidth="1"/>
    <col min="9216" max="9216" width="48.7109375" style="81" customWidth="1"/>
    <col min="9217" max="9217" width="14.140625" style="81" customWidth="1"/>
    <col min="9218" max="9218" width="14.28515625" style="81" customWidth="1"/>
    <col min="9219" max="9219" width="15.28515625" style="81" customWidth="1"/>
    <col min="9220" max="9470" width="9.140625" style="81"/>
    <col min="9471" max="9471" width="24.140625" style="81" customWidth="1"/>
    <col min="9472" max="9472" width="48.7109375" style="81" customWidth="1"/>
    <col min="9473" max="9473" width="14.140625" style="81" customWidth="1"/>
    <col min="9474" max="9474" width="14.28515625" style="81" customWidth="1"/>
    <col min="9475" max="9475" width="15.28515625" style="81" customWidth="1"/>
    <col min="9476" max="9726" width="9.140625" style="81"/>
    <col min="9727" max="9727" width="24.140625" style="81" customWidth="1"/>
    <col min="9728" max="9728" width="48.7109375" style="81" customWidth="1"/>
    <col min="9729" max="9729" width="14.140625" style="81" customWidth="1"/>
    <col min="9730" max="9730" width="14.28515625" style="81" customWidth="1"/>
    <col min="9731" max="9731" width="15.28515625" style="81" customWidth="1"/>
    <col min="9732" max="9982" width="9.140625" style="81"/>
    <col min="9983" max="9983" width="24.140625" style="81" customWidth="1"/>
    <col min="9984" max="9984" width="48.7109375" style="81" customWidth="1"/>
    <col min="9985" max="9985" width="14.140625" style="81" customWidth="1"/>
    <col min="9986" max="9986" width="14.28515625" style="81" customWidth="1"/>
    <col min="9987" max="9987" width="15.28515625" style="81" customWidth="1"/>
    <col min="9988" max="10238" width="9.140625" style="81"/>
    <col min="10239" max="10239" width="24.140625" style="81" customWidth="1"/>
    <col min="10240" max="10240" width="48.7109375" style="81" customWidth="1"/>
    <col min="10241" max="10241" width="14.140625" style="81" customWidth="1"/>
    <col min="10242" max="10242" width="14.28515625" style="81" customWidth="1"/>
    <col min="10243" max="10243" width="15.28515625" style="81" customWidth="1"/>
    <col min="10244" max="10494" width="9.140625" style="81"/>
    <col min="10495" max="10495" width="24.140625" style="81" customWidth="1"/>
    <col min="10496" max="10496" width="48.7109375" style="81" customWidth="1"/>
    <col min="10497" max="10497" width="14.140625" style="81" customWidth="1"/>
    <col min="10498" max="10498" width="14.28515625" style="81" customWidth="1"/>
    <col min="10499" max="10499" width="15.28515625" style="81" customWidth="1"/>
    <col min="10500" max="10750" width="9.140625" style="81"/>
    <col min="10751" max="10751" width="24.140625" style="81" customWidth="1"/>
    <col min="10752" max="10752" width="48.7109375" style="81" customWidth="1"/>
    <col min="10753" max="10753" width="14.140625" style="81" customWidth="1"/>
    <col min="10754" max="10754" width="14.28515625" style="81" customWidth="1"/>
    <col min="10755" max="10755" width="15.28515625" style="81" customWidth="1"/>
    <col min="10756" max="11006" width="9.140625" style="81"/>
    <col min="11007" max="11007" width="24.140625" style="81" customWidth="1"/>
    <col min="11008" max="11008" width="48.7109375" style="81" customWidth="1"/>
    <col min="11009" max="11009" width="14.140625" style="81" customWidth="1"/>
    <col min="11010" max="11010" width="14.28515625" style="81" customWidth="1"/>
    <col min="11011" max="11011" width="15.28515625" style="81" customWidth="1"/>
    <col min="11012" max="11262" width="9.140625" style="81"/>
    <col min="11263" max="11263" width="24.140625" style="81" customWidth="1"/>
    <col min="11264" max="11264" width="48.7109375" style="81" customWidth="1"/>
    <col min="11265" max="11265" width="14.140625" style="81" customWidth="1"/>
    <col min="11266" max="11266" width="14.28515625" style="81" customWidth="1"/>
    <col min="11267" max="11267" width="15.28515625" style="81" customWidth="1"/>
    <col min="11268" max="11518" width="9.140625" style="81"/>
    <col min="11519" max="11519" width="24.140625" style="81" customWidth="1"/>
    <col min="11520" max="11520" width="48.7109375" style="81" customWidth="1"/>
    <col min="11521" max="11521" width="14.140625" style="81" customWidth="1"/>
    <col min="11522" max="11522" width="14.28515625" style="81" customWidth="1"/>
    <col min="11523" max="11523" width="15.28515625" style="81" customWidth="1"/>
    <col min="11524" max="11774" width="9.140625" style="81"/>
    <col min="11775" max="11775" width="24.140625" style="81" customWidth="1"/>
    <col min="11776" max="11776" width="48.7109375" style="81" customWidth="1"/>
    <col min="11777" max="11777" width="14.140625" style="81" customWidth="1"/>
    <col min="11778" max="11778" width="14.28515625" style="81" customWidth="1"/>
    <col min="11779" max="11779" width="15.28515625" style="81" customWidth="1"/>
    <col min="11780" max="12030" width="9.140625" style="81"/>
    <col min="12031" max="12031" width="24.140625" style="81" customWidth="1"/>
    <col min="12032" max="12032" width="48.7109375" style="81" customWidth="1"/>
    <col min="12033" max="12033" width="14.140625" style="81" customWidth="1"/>
    <col min="12034" max="12034" width="14.28515625" style="81" customWidth="1"/>
    <col min="12035" max="12035" width="15.28515625" style="81" customWidth="1"/>
    <col min="12036" max="12286" width="9.140625" style="81"/>
    <col min="12287" max="12287" width="24.140625" style="81" customWidth="1"/>
    <col min="12288" max="12288" width="48.7109375" style="81" customWidth="1"/>
    <col min="12289" max="12289" width="14.140625" style="81" customWidth="1"/>
    <col min="12290" max="12290" width="14.28515625" style="81" customWidth="1"/>
    <col min="12291" max="12291" width="15.28515625" style="81" customWidth="1"/>
    <col min="12292" max="12542" width="9.140625" style="81"/>
    <col min="12543" max="12543" width="24.140625" style="81" customWidth="1"/>
    <col min="12544" max="12544" width="48.7109375" style="81" customWidth="1"/>
    <col min="12545" max="12545" width="14.140625" style="81" customWidth="1"/>
    <col min="12546" max="12546" width="14.28515625" style="81" customWidth="1"/>
    <col min="12547" max="12547" width="15.28515625" style="81" customWidth="1"/>
    <col min="12548" max="12798" width="9.140625" style="81"/>
    <col min="12799" max="12799" width="24.140625" style="81" customWidth="1"/>
    <col min="12800" max="12800" width="48.7109375" style="81" customWidth="1"/>
    <col min="12801" max="12801" width="14.140625" style="81" customWidth="1"/>
    <col min="12802" max="12802" width="14.28515625" style="81" customWidth="1"/>
    <col min="12803" max="12803" width="15.28515625" style="81" customWidth="1"/>
    <col min="12804" max="13054" width="9.140625" style="81"/>
    <col min="13055" max="13055" width="24.140625" style="81" customWidth="1"/>
    <col min="13056" max="13056" width="48.7109375" style="81" customWidth="1"/>
    <col min="13057" max="13057" width="14.140625" style="81" customWidth="1"/>
    <col min="13058" max="13058" width="14.28515625" style="81" customWidth="1"/>
    <col min="13059" max="13059" width="15.28515625" style="81" customWidth="1"/>
    <col min="13060" max="13310" width="9.140625" style="81"/>
    <col min="13311" max="13311" width="24.140625" style="81" customWidth="1"/>
    <col min="13312" max="13312" width="48.7109375" style="81" customWidth="1"/>
    <col min="13313" max="13313" width="14.140625" style="81" customWidth="1"/>
    <col min="13314" max="13314" width="14.28515625" style="81" customWidth="1"/>
    <col min="13315" max="13315" width="15.28515625" style="81" customWidth="1"/>
    <col min="13316" max="13566" width="9.140625" style="81"/>
    <col min="13567" max="13567" width="24.140625" style="81" customWidth="1"/>
    <col min="13568" max="13568" width="48.7109375" style="81" customWidth="1"/>
    <col min="13569" max="13569" width="14.140625" style="81" customWidth="1"/>
    <col min="13570" max="13570" width="14.28515625" style="81" customWidth="1"/>
    <col min="13571" max="13571" width="15.28515625" style="81" customWidth="1"/>
    <col min="13572" max="13822" width="9.140625" style="81"/>
    <col min="13823" max="13823" width="24.140625" style="81" customWidth="1"/>
    <col min="13824" max="13824" width="48.7109375" style="81" customWidth="1"/>
    <col min="13825" max="13825" width="14.140625" style="81" customWidth="1"/>
    <col min="13826" max="13826" width="14.28515625" style="81" customWidth="1"/>
    <col min="13827" max="13827" width="15.28515625" style="81" customWidth="1"/>
    <col min="13828" max="14078" width="9.140625" style="81"/>
    <col min="14079" max="14079" width="24.140625" style="81" customWidth="1"/>
    <col min="14080" max="14080" width="48.7109375" style="81" customWidth="1"/>
    <col min="14081" max="14081" width="14.140625" style="81" customWidth="1"/>
    <col min="14082" max="14082" width="14.28515625" style="81" customWidth="1"/>
    <col min="14083" max="14083" width="15.28515625" style="81" customWidth="1"/>
    <col min="14084" max="14334" width="9.140625" style="81"/>
    <col min="14335" max="14335" width="24.140625" style="81" customWidth="1"/>
    <col min="14336" max="14336" width="48.7109375" style="81" customWidth="1"/>
    <col min="14337" max="14337" width="14.140625" style="81" customWidth="1"/>
    <col min="14338" max="14338" width="14.28515625" style="81" customWidth="1"/>
    <col min="14339" max="14339" width="15.28515625" style="81" customWidth="1"/>
    <col min="14340" max="14590" width="9.140625" style="81"/>
    <col min="14591" max="14591" width="24.140625" style="81" customWidth="1"/>
    <col min="14592" max="14592" width="48.7109375" style="81" customWidth="1"/>
    <col min="14593" max="14593" width="14.140625" style="81" customWidth="1"/>
    <col min="14594" max="14594" width="14.28515625" style="81" customWidth="1"/>
    <col min="14595" max="14595" width="15.28515625" style="81" customWidth="1"/>
    <col min="14596" max="14846" width="9.140625" style="81"/>
    <col min="14847" max="14847" width="24.140625" style="81" customWidth="1"/>
    <col min="14848" max="14848" width="48.7109375" style="81" customWidth="1"/>
    <col min="14849" max="14849" width="14.140625" style="81" customWidth="1"/>
    <col min="14850" max="14850" width="14.28515625" style="81" customWidth="1"/>
    <col min="14851" max="14851" width="15.28515625" style="81" customWidth="1"/>
    <col min="14852" max="15102" width="9.140625" style="81"/>
    <col min="15103" max="15103" width="24.140625" style="81" customWidth="1"/>
    <col min="15104" max="15104" width="48.7109375" style="81" customWidth="1"/>
    <col min="15105" max="15105" width="14.140625" style="81" customWidth="1"/>
    <col min="15106" max="15106" width="14.28515625" style="81" customWidth="1"/>
    <col min="15107" max="15107" width="15.28515625" style="81" customWidth="1"/>
    <col min="15108" max="15358" width="9.140625" style="81"/>
    <col min="15359" max="15359" width="24.140625" style="81" customWidth="1"/>
    <col min="15360" max="15360" width="48.7109375" style="81" customWidth="1"/>
    <col min="15361" max="15361" width="14.140625" style="81" customWidth="1"/>
    <col min="15362" max="15362" width="14.28515625" style="81" customWidth="1"/>
    <col min="15363" max="15363" width="15.28515625" style="81" customWidth="1"/>
    <col min="15364" max="15614" width="9.140625" style="81"/>
    <col min="15615" max="15615" width="24.140625" style="81" customWidth="1"/>
    <col min="15616" max="15616" width="48.7109375" style="81" customWidth="1"/>
    <col min="15617" max="15617" width="14.140625" style="81" customWidth="1"/>
    <col min="15618" max="15618" width="14.28515625" style="81" customWidth="1"/>
    <col min="15619" max="15619" width="15.28515625" style="81" customWidth="1"/>
    <col min="15620" max="15870" width="9.140625" style="81"/>
    <col min="15871" max="15871" width="24.140625" style="81" customWidth="1"/>
    <col min="15872" max="15872" width="48.7109375" style="81" customWidth="1"/>
    <col min="15873" max="15873" width="14.140625" style="81" customWidth="1"/>
    <col min="15874" max="15874" width="14.28515625" style="81" customWidth="1"/>
    <col min="15875" max="15875" width="15.28515625" style="81" customWidth="1"/>
    <col min="15876" max="16126" width="9.140625" style="81"/>
    <col min="16127" max="16127" width="24.140625" style="81" customWidth="1"/>
    <col min="16128" max="16128" width="48.7109375" style="81" customWidth="1"/>
    <col min="16129" max="16129" width="14.140625" style="81" customWidth="1"/>
    <col min="16130" max="16130" width="14.28515625" style="81" customWidth="1"/>
    <col min="16131" max="16131" width="15.28515625" style="81" customWidth="1"/>
    <col min="16132" max="16384" width="9.140625" style="81"/>
  </cols>
  <sheetData>
    <row r="1" spans="1:5" x14ac:dyDescent="0.25">
      <c r="C1" s="83" t="s">
        <v>91</v>
      </c>
    </row>
    <row r="2" spans="1:5" x14ac:dyDescent="0.25">
      <c r="C2" s="84" t="s">
        <v>92</v>
      </c>
    </row>
    <row r="3" spans="1:5" x14ac:dyDescent="0.25">
      <c r="C3" s="84" t="s">
        <v>93</v>
      </c>
    </row>
    <row r="4" spans="1:5" x14ac:dyDescent="0.25">
      <c r="A4"/>
      <c r="C4" s="84" t="s">
        <v>471</v>
      </c>
    </row>
    <row r="5" spans="1:5" x14ac:dyDescent="0.25">
      <c r="A5"/>
    </row>
    <row r="6" spans="1:5" x14ac:dyDescent="0.25">
      <c r="A6" s="415" t="s">
        <v>210</v>
      </c>
      <c r="B6" s="415"/>
      <c r="C6" s="416"/>
      <c r="D6" s="417"/>
      <c r="E6" s="417"/>
    </row>
    <row r="7" spans="1:5" x14ac:dyDescent="0.25">
      <c r="A7" s="415"/>
      <c r="B7" s="415"/>
      <c r="C7" s="416"/>
      <c r="D7" s="417"/>
      <c r="E7" s="417"/>
    </row>
    <row r="8" spans="1:5" ht="15.75" thickBot="1" x14ac:dyDescent="0.3">
      <c r="A8" s="418"/>
      <c r="B8" s="418"/>
      <c r="C8" s="419"/>
      <c r="D8" s="420"/>
      <c r="E8" s="420"/>
    </row>
    <row r="9" spans="1:5" ht="89.25" x14ac:dyDescent="0.25">
      <c r="A9" s="197" t="s">
        <v>38</v>
      </c>
      <c r="B9" s="198" t="s">
        <v>2</v>
      </c>
      <c r="C9" s="198" t="s">
        <v>211</v>
      </c>
      <c r="D9" s="270" t="s">
        <v>169</v>
      </c>
      <c r="E9" s="196" t="s">
        <v>212</v>
      </c>
    </row>
    <row r="10" spans="1:5" ht="60.75" x14ac:dyDescent="0.25">
      <c r="A10" s="271"/>
      <c r="B10" s="238" t="s">
        <v>41</v>
      </c>
      <c r="C10" s="219">
        <f>C11+C26</f>
        <v>29167.722999999998</v>
      </c>
      <c r="D10" s="219">
        <f>+D11+D26</f>
        <v>0</v>
      </c>
      <c r="E10" s="272">
        <f>C10+D10</f>
        <v>29167.722999999998</v>
      </c>
    </row>
    <row r="11" spans="1:5" ht="21" thickBot="1" x14ac:dyDescent="0.3">
      <c r="A11" s="164"/>
      <c r="B11" s="165" t="s">
        <v>42</v>
      </c>
      <c r="C11" s="166">
        <f>C12+C14+C17+C19+C21</f>
        <v>28129.998</v>
      </c>
      <c r="D11" s="166">
        <f>+D12+D14+D17+D19+D21</f>
        <v>0</v>
      </c>
      <c r="E11" s="292">
        <f>C11+D11</f>
        <v>28129.998</v>
      </c>
    </row>
    <row r="12" spans="1:5" ht="21" x14ac:dyDescent="0.25">
      <c r="A12" s="286" t="s">
        <v>43</v>
      </c>
      <c r="B12" s="287" t="s">
        <v>44</v>
      </c>
      <c r="C12" s="288">
        <f>C13</f>
        <v>2980</v>
      </c>
      <c r="D12" s="288">
        <f>SUM(D13:D13)</f>
        <v>0</v>
      </c>
      <c r="E12" s="289">
        <f>C12+D12</f>
        <v>2980</v>
      </c>
    </row>
    <row r="13" spans="1:5" ht="102.75" thickBot="1" x14ac:dyDescent="0.3">
      <c r="A13" s="104" t="s">
        <v>96</v>
      </c>
      <c r="B13" s="105" t="s">
        <v>45</v>
      </c>
      <c r="C13" s="132">
        <v>2980</v>
      </c>
      <c r="D13" s="133"/>
      <c r="E13" s="134">
        <f>C13+D13</f>
        <v>2980</v>
      </c>
    </row>
    <row r="14" spans="1:5" ht="79.5" thickBot="1" x14ac:dyDescent="0.3">
      <c r="A14" s="97" t="s">
        <v>46</v>
      </c>
      <c r="B14" s="119" t="s">
        <v>47</v>
      </c>
      <c r="C14" s="137">
        <f>SUM(C15:C16)</f>
        <v>2792.8879999999999</v>
      </c>
      <c r="D14" s="137">
        <f>SUM(D15:D16)</f>
        <v>0</v>
      </c>
      <c r="E14" s="136">
        <f>C14+D14</f>
        <v>2792.8879999999999</v>
      </c>
    </row>
    <row r="15" spans="1:5" ht="102.75" thickBot="1" x14ac:dyDescent="0.3">
      <c r="A15" s="103" t="s">
        <v>94</v>
      </c>
      <c r="B15" s="9" t="s">
        <v>168</v>
      </c>
      <c r="C15" s="80">
        <v>1176.4000000000001</v>
      </c>
      <c r="D15" s="135"/>
      <c r="E15" s="290">
        <f t="shared" ref="E15:E16" si="0">C15+D15</f>
        <v>1176.4000000000001</v>
      </c>
    </row>
    <row r="16" spans="1:5" ht="102.75" thickBot="1" x14ac:dyDescent="0.3">
      <c r="A16" s="127" t="s">
        <v>95</v>
      </c>
      <c r="B16" s="128" t="s">
        <v>48</v>
      </c>
      <c r="C16" s="138">
        <v>1616.4880000000001</v>
      </c>
      <c r="D16" s="129"/>
      <c r="E16" s="291">
        <f t="shared" si="0"/>
        <v>1616.4880000000001</v>
      </c>
    </row>
    <row r="17" spans="1:5" ht="25.5" x14ac:dyDescent="0.25">
      <c r="A17" s="97" t="s">
        <v>49</v>
      </c>
      <c r="B17" s="98" t="s">
        <v>50</v>
      </c>
      <c r="C17" s="120">
        <f>C18</f>
        <v>383</v>
      </c>
      <c r="D17" s="120">
        <f>+D18</f>
        <v>0</v>
      </c>
      <c r="E17" s="143">
        <f t="shared" ref="E17:E22" si="1">C17+D17</f>
        <v>383</v>
      </c>
    </row>
    <row r="18" spans="1:5" ht="26.25" thickBot="1" x14ac:dyDescent="0.3">
      <c r="A18" s="104" t="s">
        <v>51</v>
      </c>
      <c r="B18" s="105" t="s">
        <v>50</v>
      </c>
      <c r="C18" s="167">
        <v>383</v>
      </c>
      <c r="D18" s="168"/>
      <c r="E18" s="144">
        <f t="shared" si="1"/>
        <v>383</v>
      </c>
    </row>
    <row r="19" spans="1:5" ht="31.5" x14ac:dyDescent="0.25">
      <c r="A19" s="97" t="s">
        <v>52</v>
      </c>
      <c r="B19" s="119" t="s">
        <v>53</v>
      </c>
      <c r="C19" s="120">
        <f>C20</f>
        <v>1724.11</v>
      </c>
      <c r="D19" s="139">
        <f>+D20</f>
        <v>0</v>
      </c>
      <c r="E19" s="143">
        <f t="shared" si="1"/>
        <v>1724.11</v>
      </c>
    </row>
    <row r="20" spans="1:5" ht="64.5" thickBot="1" x14ac:dyDescent="0.3">
      <c r="A20" s="104" t="s">
        <v>97</v>
      </c>
      <c r="B20" s="105" t="s">
        <v>54</v>
      </c>
      <c r="C20" s="117">
        <v>1724.11</v>
      </c>
      <c r="D20" s="141"/>
      <c r="E20" s="142">
        <f t="shared" si="1"/>
        <v>1724.11</v>
      </c>
    </row>
    <row r="21" spans="1:5" ht="25.5" x14ac:dyDescent="0.25">
      <c r="A21" s="124" t="s">
        <v>55</v>
      </c>
      <c r="B21" s="119" t="s">
        <v>56</v>
      </c>
      <c r="C21" s="111">
        <f>C22+C24</f>
        <v>20250</v>
      </c>
      <c r="D21" s="111">
        <f>+D22+D24</f>
        <v>0</v>
      </c>
      <c r="E21" s="136">
        <f t="shared" si="1"/>
        <v>20250</v>
      </c>
    </row>
    <row r="22" spans="1:5" ht="25.5" x14ac:dyDescent="0.25">
      <c r="A22" s="103" t="s">
        <v>57</v>
      </c>
      <c r="B22" s="9" t="s">
        <v>58</v>
      </c>
      <c r="C22" s="13">
        <f>C23</f>
        <v>13300</v>
      </c>
      <c r="D22" s="13">
        <f>+D23</f>
        <v>0</v>
      </c>
      <c r="E22" s="146">
        <f t="shared" si="1"/>
        <v>13300</v>
      </c>
    </row>
    <row r="23" spans="1:5" ht="51" x14ac:dyDescent="0.25">
      <c r="A23" s="103" t="s">
        <v>98</v>
      </c>
      <c r="B23" s="9" t="s">
        <v>59</v>
      </c>
      <c r="C23" s="14">
        <v>13300</v>
      </c>
      <c r="D23" s="148">
        <v>0</v>
      </c>
      <c r="E23" s="145">
        <f>D23+C23</f>
        <v>13300</v>
      </c>
    </row>
    <row r="24" spans="1:5" ht="25.5" x14ac:dyDescent="0.25">
      <c r="A24" s="103" t="s">
        <v>60</v>
      </c>
      <c r="B24" s="9" t="s">
        <v>61</v>
      </c>
      <c r="C24" s="13">
        <f>C25</f>
        <v>6950</v>
      </c>
      <c r="D24" s="147">
        <f>+D25</f>
        <v>0</v>
      </c>
      <c r="E24" s="146">
        <f t="shared" ref="E24:E33" si="2">C24+D24</f>
        <v>6950</v>
      </c>
    </row>
    <row r="25" spans="1:5" ht="51.75" thickBot="1" x14ac:dyDescent="0.3">
      <c r="A25" s="104" t="s">
        <v>99</v>
      </c>
      <c r="B25" s="105" t="s">
        <v>62</v>
      </c>
      <c r="C25" s="125">
        <v>6950</v>
      </c>
      <c r="D25" s="140">
        <v>0</v>
      </c>
      <c r="E25" s="142">
        <f t="shared" si="2"/>
        <v>6950</v>
      </c>
    </row>
    <row r="26" spans="1:5" ht="20.25" x14ac:dyDescent="0.25">
      <c r="A26" s="149"/>
      <c r="B26" s="150" t="s">
        <v>63</v>
      </c>
      <c r="C26" s="120">
        <f>C27</f>
        <v>1037.7249999999999</v>
      </c>
      <c r="D26" s="120">
        <f>+D27</f>
        <v>0</v>
      </c>
      <c r="E26" s="143">
        <f t="shared" si="2"/>
        <v>1037.7249999999999</v>
      </c>
    </row>
    <row r="27" spans="1:5" ht="63.75" x14ac:dyDescent="0.25">
      <c r="A27" s="151" t="s">
        <v>64</v>
      </c>
      <c r="B27" s="2" t="s">
        <v>65</v>
      </c>
      <c r="C27" s="6">
        <f>SUM(C28:C29)</f>
        <v>1037.7249999999999</v>
      </c>
      <c r="D27" s="153">
        <f>SUM(D28:D29)</f>
        <v>0</v>
      </c>
      <c r="E27" s="155">
        <f t="shared" si="2"/>
        <v>1037.7249999999999</v>
      </c>
    </row>
    <row r="28" spans="1:5" ht="102" x14ac:dyDescent="0.25">
      <c r="A28" s="152" t="s">
        <v>66</v>
      </c>
      <c r="B28" s="15" t="s">
        <v>67</v>
      </c>
      <c r="C28" s="16">
        <v>144.495</v>
      </c>
      <c r="D28" s="148">
        <v>0</v>
      </c>
      <c r="E28" s="154">
        <f t="shared" si="2"/>
        <v>144.495</v>
      </c>
    </row>
    <row r="29" spans="1:5" ht="115.5" thickBot="1" x14ac:dyDescent="0.3">
      <c r="A29" s="104" t="s">
        <v>68</v>
      </c>
      <c r="B29" s="105" t="s">
        <v>69</v>
      </c>
      <c r="C29" s="126">
        <v>893.23</v>
      </c>
      <c r="D29" s="140">
        <v>0</v>
      </c>
      <c r="E29" s="156">
        <f t="shared" si="2"/>
        <v>893.23</v>
      </c>
    </row>
    <row r="30" spans="1:5" ht="26.25" thickBot="1" x14ac:dyDescent="0.3">
      <c r="A30" s="273" t="s">
        <v>70</v>
      </c>
      <c r="B30" s="274" t="s">
        <v>71</v>
      </c>
      <c r="C30" s="275">
        <f>C31</f>
        <v>25070.219999999998</v>
      </c>
      <c r="D30" s="275">
        <f>+D31</f>
        <v>0</v>
      </c>
      <c r="E30" s="276">
        <f t="shared" si="2"/>
        <v>25070.219999999998</v>
      </c>
    </row>
    <row r="31" spans="1:5" ht="63.75" x14ac:dyDescent="0.25">
      <c r="A31" s="267" t="s">
        <v>72</v>
      </c>
      <c r="B31" s="198" t="s">
        <v>73</v>
      </c>
      <c r="C31" s="277">
        <f>C32+C33+C35+C38</f>
        <v>25070.219999999998</v>
      </c>
      <c r="D31" s="277">
        <f>+D32+D33+D35+D38</f>
        <v>0</v>
      </c>
      <c r="E31" s="278">
        <f t="shared" si="2"/>
        <v>25070.219999999998</v>
      </c>
    </row>
    <row r="32" spans="1:5" ht="39" thickBot="1" x14ac:dyDescent="0.3">
      <c r="A32" s="158" t="s">
        <v>74</v>
      </c>
      <c r="B32" s="159" t="s">
        <v>75</v>
      </c>
      <c r="C32" s="160">
        <v>24076</v>
      </c>
      <c r="D32" s="130"/>
      <c r="E32" s="172">
        <f t="shared" si="2"/>
        <v>24076</v>
      </c>
    </row>
    <row r="33" spans="1:5" ht="38.25" x14ac:dyDescent="0.25">
      <c r="A33" s="267" t="s">
        <v>76</v>
      </c>
      <c r="B33" s="198" t="s">
        <v>77</v>
      </c>
      <c r="C33" s="277">
        <f>C34</f>
        <v>680.8</v>
      </c>
      <c r="D33" s="277">
        <f>SUM(D34:D34)</f>
        <v>0</v>
      </c>
      <c r="E33" s="279">
        <f t="shared" si="2"/>
        <v>680.8</v>
      </c>
    </row>
    <row r="34" spans="1:5" ht="26.25" thickBot="1" x14ac:dyDescent="0.3">
      <c r="A34" s="103" t="s">
        <v>79</v>
      </c>
      <c r="B34" s="9" t="s">
        <v>80</v>
      </c>
      <c r="C34" s="5">
        <v>680.8</v>
      </c>
      <c r="D34" s="90"/>
      <c r="E34" s="157">
        <f t="shared" ref="E34" si="3">C34+D34</f>
        <v>680.8</v>
      </c>
    </row>
    <row r="35" spans="1:5" ht="38.25" x14ac:dyDescent="0.25">
      <c r="A35" s="267" t="s">
        <v>81</v>
      </c>
      <c r="B35" s="198" t="s">
        <v>82</v>
      </c>
      <c r="C35" s="277">
        <f>C36+C37</f>
        <v>313.41999999999996</v>
      </c>
      <c r="D35" s="277">
        <f>SUM(D36:D37)</f>
        <v>0</v>
      </c>
      <c r="E35" s="279">
        <f t="shared" ref="E35:E40" si="4">C35+D35</f>
        <v>313.41999999999996</v>
      </c>
    </row>
    <row r="36" spans="1:5" ht="51" x14ac:dyDescent="0.25">
      <c r="A36" s="103" t="s">
        <v>83</v>
      </c>
      <c r="B36" s="9" t="s">
        <v>84</v>
      </c>
      <c r="C36" s="16">
        <v>3.52</v>
      </c>
      <c r="D36" s="90"/>
      <c r="E36" s="162">
        <f t="shared" si="4"/>
        <v>3.52</v>
      </c>
    </row>
    <row r="37" spans="1:5" ht="64.5" thickBot="1" x14ac:dyDescent="0.3">
      <c r="A37" s="104" t="s">
        <v>85</v>
      </c>
      <c r="B37" s="105" t="s">
        <v>86</v>
      </c>
      <c r="C37" s="126">
        <v>309.89999999999998</v>
      </c>
      <c r="D37" s="303"/>
      <c r="E37" s="163">
        <f t="shared" si="4"/>
        <v>309.89999999999998</v>
      </c>
    </row>
    <row r="38" spans="1:5" ht="24" x14ac:dyDescent="0.25">
      <c r="A38" s="267" t="s">
        <v>87</v>
      </c>
      <c r="B38" s="198" t="s">
        <v>36</v>
      </c>
      <c r="C38" s="280">
        <v>0</v>
      </c>
      <c r="D38" s="280">
        <f>D39</f>
        <v>0</v>
      </c>
      <c r="E38" s="281">
        <f t="shared" si="4"/>
        <v>0</v>
      </c>
    </row>
    <row r="39" spans="1:5" ht="39" thickBot="1" x14ac:dyDescent="0.3">
      <c r="A39" s="104" t="s">
        <v>88</v>
      </c>
      <c r="B39" s="105" t="s">
        <v>89</v>
      </c>
      <c r="C39" s="122">
        <v>0</v>
      </c>
      <c r="D39" s="130"/>
      <c r="E39" s="161">
        <f t="shared" si="4"/>
        <v>0</v>
      </c>
    </row>
    <row r="40" spans="1:5" ht="18.75" x14ac:dyDescent="0.25">
      <c r="A40" s="282"/>
      <c r="B40" s="283" t="s">
        <v>90</v>
      </c>
      <c r="C40" s="284">
        <f>C30+C10</f>
        <v>54237.942999999999</v>
      </c>
      <c r="D40" s="284">
        <f>+D30+D10</f>
        <v>0</v>
      </c>
      <c r="E40" s="285">
        <f t="shared" si="4"/>
        <v>54237.942999999999</v>
      </c>
    </row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0"/>
  <sheetViews>
    <sheetView workbookViewId="0">
      <selection activeCell="I10" sqref="I10"/>
    </sheetView>
  </sheetViews>
  <sheetFormatPr defaultRowHeight="15" x14ac:dyDescent="0.25"/>
  <cols>
    <col min="1" max="1" width="20.5703125" style="175" bestFit="1" customWidth="1"/>
    <col min="2" max="2" width="31.5703125" style="175" bestFit="1" customWidth="1"/>
    <col min="3" max="3" width="13.7109375" style="175" bestFit="1" customWidth="1"/>
    <col min="4" max="4" width="11.140625" style="338" bestFit="1" customWidth="1"/>
    <col min="5" max="5" width="12.5703125" style="85" bestFit="1" customWidth="1"/>
    <col min="6" max="8" width="9.140625" style="175"/>
    <col min="9" max="9" width="11.5703125" style="175" bestFit="1" customWidth="1"/>
    <col min="10" max="254" width="9.140625" style="175"/>
    <col min="255" max="255" width="24.140625" style="175" customWidth="1"/>
    <col min="256" max="256" width="48.7109375" style="175" customWidth="1"/>
    <col min="257" max="257" width="14.140625" style="175" customWidth="1"/>
    <col min="258" max="258" width="14.28515625" style="175" customWidth="1"/>
    <col min="259" max="259" width="15.28515625" style="175" customWidth="1"/>
    <col min="260" max="510" width="9.140625" style="175"/>
    <col min="511" max="511" width="24.140625" style="175" customWidth="1"/>
    <col min="512" max="512" width="48.7109375" style="175" customWidth="1"/>
    <col min="513" max="513" width="14.140625" style="175" customWidth="1"/>
    <col min="514" max="514" width="14.28515625" style="175" customWidth="1"/>
    <col min="515" max="515" width="15.28515625" style="175" customWidth="1"/>
    <col min="516" max="766" width="9.140625" style="175"/>
    <col min="767" max="767" width="24.140625" style="175" customWidth="1"/>
    <col min="768" max="768" width="48.7109375" style="175" customWidth="1"/>
    <col min="769" max="769" width="14.140625" style="175" customWidth="1"/>
    <col min="770" max="770" width="14.28515625" style="175" customWidth="1"/>
    <col min="771" max="771" width="15.28515625" style="175" customWidth="1"/>
    <col min="772" max="1022" width="9.140625" style="175"/>
    <col min="1023" max="1023" width="24.140625" style="175" customWidth="1"/>
    <col min="1024" max="1024" width="48.7109375" style="175" customWidth="1"/>
    <col min="1025" max="1025" width="14.140625" style="175" customWidth="1"/>
    <col min="1026" max="1026" width="14.28515625" style="175" customWidth="1"/>
    <col min="1027" max="1027" width="15.28515625" style="175" customWidth="1"/>
    <col min="1028" max="1278" width="9.140625" style="175"/>
    <col min="1279" max="1279" width="24.140625" style="175" customWidth="1"/>
    <col min="1280" max="1280" width="48.7109375" style="175" customWidth="1"/>
    <col min="1281" max="1281" width="14.140625" style="175" customWidth="1"/>
    <col min="1282" max="1282" width="14.28515625" style="175" customWidth="1"/>
    <col min="1283" max="1283" width="15.28515625" style="175" customWidth="1"/>
    <col min="1284" max="1534" width="9.140625" style="175"/>
    <col min="1535" max="1535" width="24.140625" style="175" customWidth="1"/>
    <col min="1536" max="1536" width="48.7109375" style="175" customWidth="1"/>
    <col min="1537" max="1537" width="14.140625" style="175" customWidth="1"/>
    <col min="1538" max="1538" width="14.28515625" style="175" customWidth="1"/>
    <col min="1539" max="1539" width="15.28515625" style="175" customWidth="1"/>
    <col min="1540" max="1790" width="9.140625" style="175"/>
    <col min="1791" max="1791" width="24.140625" style="175" customWidth="1"/>
    <col min="1792" max="1792" width="48.7109375" style="175" customWidth="1"/>
    <col min="1793" max="1793" width="14.140625" style="175" customWidth="1"/>
    <col min="1794" max="1794" width="14.28515625" style="175" customWidth="1"/>
    <col min="1795" max="1795" width="15.28515625" style="175" customWidth="1"/>
    <col min="1796" max="2046" width="9.140625" style="175"/>
    <col min="2047" max="2047" width="24.140625" style="175" customWidth="1"/>
    <col min="2048" max="2048" width="48.7109375" style="175" customWidth="1"/>
    <col min="2049" max="2049" width="14.140625" style="175" customWidth="1"/>
    <col min="2050" max="2050" width="14.28515625" style="175" customWidth="1"/>
    <col min="2051" max="2051" width="15.28515625" style="175" customWidth="1"/>
    <col min="2052" max="2302" width="9.140625" style="175"/>
    <col min="2303" max="2303" width="24.140625" style="175" customWidth="1"/>
    <col min="2304" max="2304" width="48.7109375" style="175" customWidth="1"/>
    <col min="2305" max="2305" width="14.140625" style="175" customWidth="1"/>
    <col min="2306" max="2306" width="14.28515625" style="175" customWidth="1"/>
    <col min="2307" max="2307" width="15.28515625" style="175" customWidth="1"/>
    <col min="2308" max="2558" width="9.140625" style="175"/>
    <col min="2559" max="2559" width="24.140625" style="175" customWidth="1"/>
    <col min="2560" max="2560" width="48.7109375" style="175" customWidth="1"/>
    <col min="2561" max="2561" width="14.140625" style="175" customWidth="1"/>
    <col min="2562" max="2562" width="14.28515625" style="175" customWidth="1"/>
    <col min="2563" max="2563" width="15.28515625" style="175" customWidth="1"/>
    <col min="2564" max="2814" width="9.140625" style="175"/>
    <col min="2815" max="2815" width="24.140625" style="175" customWidth="1"/>
    <col min="2816" max="2816" width="48.7109375" style="175" customWidth="1"/>
    <col min="2817" max="2817" width="14.140625" style="175" customWidth="1"/>
    <col min="2818" max="2818" width="14.28515625" style="175" customWidth="1"/>
    <col min="2819" max="2819" width="15.28515625" style="175" customWidth="1"/>
    <col min="2820" max="3070" width="9.140625" style="175"/>
    <col min="3071" max="3071" width="24.140625" style="175" customWidth="1"/>
    <col min="3072" max="3072" width="48.7109375" style="175" customWidth="1"/>
    <col min="3073" max="3073" width="14.140625" style="175" customWidth="1"/>
    <col min="3074" max="3074" width="14.28515625" style="175" customWidth="1"/>
    <col min="3075" max="3075" width="15.28515625" style="175" customWidth="1"/>
    <col min="3076" max="3326" width="9.140625" style="175"/>
    <col min="3327" max="3327" width="24.140625" style="175" customWidth="1"/>
    <col min="3328" max="3328" width="48.7109375" style="175" customWidth="1"/>
    <col min="3329" max="3329" width="14.140625" style="175" customWidth="1"/>
    <col min="3330" max="3330" width="14.28515625" style="175" customWidth="1"/>
    <col min="3331" max="3331" width="15.28515625" style="175" customWidth="1"/>
    <col min="3332" max="3582" width="9.140625" style="175"/>
    <col min="3583" max="3583" width="24.140625" style="175" customWidth="1"/>
    <col min="3584" max="3584" width="48.7109375" style="175" customWidth="1"/>
    <col min="3585" max="3585" width="14.140625" style="175" customWidth="1"/>
    <col min="3586" max="3586" width="14.28515625" style="175" customWidth="1"/>
    <col min="3587" max="3587" width="15.28515625" style="175" customWidth="1"/>
    <col min="3588" max="3838" width="9.140625" style="175"/>
    <col min="3839" max="3839" width="24.140625" style="175" customWidth="1"/>
    <col min="3840" max="3840" width="48.7109375" style="175" customWidth="1"/>
    <col min="3841" max="3841" width="14.140625" style="175" customWidth="1"/>
    <col min="3842" max="3842" width="14.28515625" style="175" customWidth="1"/>
    <col min="3843" max="3843" width="15.28515625" style="175" customWidth="1"/>
    <col min="3844" max="4094" width="9.140625" style="175"/>
    <col min="4095" max="4095" width="24.140625" style="175" customWidth="1"/>
    <col min="4096" max="4096" width="48.7109375" style="175" customWidth="1"/>
    <col min="4097" max="4097" width="14.140625" style="175" customWidth="1"/>
    <col min="4098" max="4098" width="14.28515625" style="175" customWidth="1"/>
    <col min="4099" max="4099" width="15.28515625" style="175" customWidth="1"/>
    <col min="4100" max="4350" width="9.140625" style="175"/>
    <col min="4351" max="4351" width="24.140625" style="175" customWidth="1"/>
    <col min="4352" max="4352" width="48.7109375" style="175" customWidth="1"/>
    <col min="4353" max="4353" width="14.140625" style="175" customWidth="1"/>
    <col min="4354" max="4354" width="14.28515625" style="175" customWidth="1"/>
    <col min="4355" max="4355" width="15.28515625" style="175" customWidth="1"/>
    <col min="4356" max="4606" width="9.140625" style="175"/>
    <col min="4607" max="4607" width="24.140625" style="175" customWidth="1"/>
    <col min="4608" max="4608" width="48.7109375" style="175" customWidth="1"/>
    <col min="4609" max="4609" width="14.140625" style="175" customWidth="1"/>
    <col min="4610" max="4610" width="14.28515625" style="175" customWidth="1"/>
    <col min="4611" max="4611" width="15.28515625" style="175" customWidth="1"/>
    <col min="4612" max="4862" width="9.140625" style="175"/>
    <col min="4863" max="4863" width="24.140625" style="175" customWidth="1"/>
    <col min="4864" max="4864" width="48.7109375" style="175" customWidth="1"/>
    <col min="4865" max="4865" width="14.140625" style="175" customWidth="1"/>
    <col min="4866" max="4866" width="14.28515625" style="175" customWidth="1"/>
    <col min="4867" max="4867" width="15.28515625" style="175" customWidth="1"/>
    <col min="4868" max="5118" width="9.140625" style="175"/>
    <col min="5119" max="5119" width="24.140625" style="175" customWidth="1"/>
    <col min="5120" max="5120" width="48.7109375" style="175" customWidth="1"/>
    <col min="5121" max="5121" width="14.140625" style="175" customWidth="1"/>
    <col min="5122" max="5122" width="14.28515625" style="175" customWidth="1"/>
    <col min="5123" max="5123" width="15.28515625" style="175" customWidth="1"/>
    <col min="5124" max="5374" width="9.140625" style="175"/>
    <col min="5375" max="5375" width="24.140625" style="175" customWidth="1"/>
    <col min="5376" max="5376" width="48.7109375" style="175" customWidth="1"/>
    <col min="5377" max="5377" width="14.140625" style="175" customWidth="1"/>
    <col min="5378" max="5378" width="14.28515625" style="175" customWidth="1"/>
    <col min="5379" max="5379" width="15.28515625" style="175" customWidth="1"/>
    <col min="5380" max="5630" width="9.140625" style="175"/>
    <col min="5631" max="5631" width="24.140625" style="175" customWidth="1"/>
    <col min="5632" max="5632" width="48.7109375" style="175" customWidth="1"/>
    <col min="5633" max="5633" width="14.140625" style="175" customWidth="1"/>
    <col min="5634" max="5634" width="14.28515625" style="175" customWidth="1"/>
    <col min="5635" max="5635" width="15.28515625" style="175" customWidth="1"/>
    <col min="5636" max="5886" width="9.140625" style="175"/>
    <col min="5887" max="5887" width="24.140625" style="175" customWidth="1"/>
    <col min="5888" max="5888" width="48.7109375" style="175" customWidth="1"/>
    <col min="5889" max="5889" width="14.140625" style="175" customWidth="1"/>
    <col min="5890" max="5890" width="14.28515625" style="175" customWidth="1"/>
    <col min="5891" max="5891" width="15.28515625" style="175" customWidth="1"/>
    <col min="5892" max="6142" width="9.140625" style="175"/>
    <col min="6143" max="6143" width="24.140625" style="175" customWidth="1"/>
    <col min="6144" max="6144" width="48.7109375" style="175" customWidth="1"/>
    <col min="6145" max="6145" width="14.140625" style="175" customWidth="1"/>
    <col min="6146" max="6146" width="14.28515625" style="175" customWidth="1"/>
    <col min="6147" max="6147" width="15.28515625" style="175" customWidth="1"/>
    <col min="6148" max="6398" width="9.140625" style="175"/>
    <col min="6399" max="6399" width="24.140625" style="175" customWidth="1"/>
    <col min="6400" max="6400" width="48.7109375" style="175" customWidth="1"/>
    <col min="6401" max="6401" width="14.140625" style="175" customWidth="1"/>
    <col min="6402" max="6402" width="14.28515625" style="175" customWidth="1"/>
    <col min="6403" max="6403" width="15.28515625" style="175" customWidth="1"/>
    <col min="6404" max="6654" width="9.140625" style="175"/>
    <col min="6655" max="6655" width="24.140625" style="175" customWidth="1"/>
    <col min="6656" max="6656" width="48.7109375" style="175" customWidth="1"/>
    <col min="6657" max="6657" width="14.140625" style="175" customWidth="1"/>
    <col min="6658" max="6658" width="14.28515625" style="175" customWidth="1"/>
    <col min="6659" max="6659" width="15.28515625" style="175" customWidth="1"/>
    <col min="6660" max="6910" width="9.140625" style="175"/>
    <col min="6911" max="6911" width="24.140625" style="175" customWidth="1"/>
    <col min="6912" max="6912" width="48.7109375" style="175" customWidth="1"/>
    <col min="6913" max="6913" width="14.140625" style="175" customWidth="1"/>
    <col min="6914" max="6914" width="14.28515625" style="175" customWidth="1"/>
    <col min="6915" max="6915" width="15.28515625" style="175" customWidth="1"/>
    <col min="6916" max="7166" width="9.140625" style="175"/>
    <col min="7167" max="7167" width="24.140625" style="175" customWidth="1"/>
    <col min="7168" max="7168" width="48.7109375" style="175" customWidth="1"/>
    <col min="7169" max="7169" width="14.140625" style="175" customWidth="1"/>
    <col min="7170" max="7170" width="14.28515625" style="175" customWidth="1"/>
    <col min="7171" max="7171" width="15.28515625" style="175" customWidth="1"/>
    <col min="7172" max="7422" width="9.140625" style="175"/>
    <col min="7423" max="7423" width="24.140625" style="175" customWidth="1"/>
    <col min="7424" max="7424" width="48.7109375" style="175" customWidth="1"/>
    <col min="7425" max="7425" width="14.140625" style="175" customWidth="1"/>
    <col min="7426" max="7426" width="14.28515625" style="175" customWidth="1"/>
    <col min="7427" max="7427" width="15.28515625" style="175" customWidth="1"/>
    <col min="7428" max="7678" width="9.140625" style="175"/>
    <col min="7679" max="7679" width="24.140625" style="175" customWidth="1"/>
    <col min="7680" max="7680" width="48.7109375" style="175" customWidth="1"/>
    <col min="7681" max="7681" width="14.140625" style="175" customWidth="1"/>
    <col min="7682" max="7682" width="14.28515625" style="175" customWidth="1"/>
    <col min="7683" max="7683" width="15.28515625" style="175" customWidth="1"/>
    <col min="7684" max="7934" width="9.140625" style="175"/>
    <col min="7935" max="7935" width="24.140625" style="175" customWidth="1"/>
    <col min="7936" max="7936" width="48.7109375" style="175" customWidth="1"/>
    <col min="7937" max="7937" width="14.140625" style="175" customWidth="1"/>
    <col min="7938" max="7938" width="14.28515625" style="175" customWidth="1"/>
    <col min="7939" max="7939" width="15.28515625" style="175" customWidth="1"/>
    <col min="7940" max="8190" width="9.140625" style="175"/>
    <col min="8191" max="8191" width="24.140625" style="175" customWidth="1"/>
    <col min="8192" max="8192" width="48.7109375" style="175" customWidth="1"/>
    <col min="8193" max="8193" width="14.140625" style="175" customWidth="1"/>
    <col min="8194" max="8194" width="14.28515625" style="175" customWidth="1"/>
    <col min="8195" max="8195" width="15.28515625" style="175" customWidth="1"/>
    <col min="8196" max="8446" width="9.140625" style="175"/>
    <col min="8447" max="8447" width="24.140625" style="175" customWidth="1"/>
    <col min="8448" max="8448" width="48.7109375" style="175" customWidth="1"/>
    <col min="8449" max="8449" width="14.140625" style="175" customWidth="1"/>
    <col min="8450" max="8450" width="14.28515625" style="175" customWidth="1"/>
    <col min="8451" max="8451" width="15.28515625" style="175" customWidth="1"/>
    <col min="8452" max="8702" width="9.140625" style="175"/>
    <col min="8703" max="8703" width="24.140625" style="175" customWidth="1"/>
    <col min="8704" max="8704" width="48.7109375" style="175" customWidth="1"/>
    <col min="8705" max="8705" width="14.140625" style="175" customWidth="1"/>
    <col min="8706" max="8706" width="14.28515625" style="175" customWidth="1"/>
    <col min="8707" max="8707" width="15.28515625" style="175" customWidth="1"/>
    <col min="8708" max="8958" width="9.140625" style="175"/>
    <col min="8959" max="8959" width="24.140625" style="175" customWidth="1"/>
    <col min="8960" max="8960" width="48.7109375" style="175" customWidth="1"/>
    <col min="8961" max="8961" width="14.140625" style="175" customWidth="1"/>
    <col min="8962" max="8962" width="14.28515625" style="175" customWidth="1"/>
    <col min="8963" max="8963" width="15.28515625" style="175" customWidth="1"/>
    <col min="8964" max="9214" width="9.140625" style="175"/>
    <col min="9215" max="9215" width="24.140625" style="175" customWidth="1"/>
    <col min="9216" max="9216" width="48.7109375" style="175" customWidth="1"/>
    <col min="9217" max="9217" width="14.140625" style="175" customWidth="1"/>
    <col min="9218" max="9218" width="14.28515625" style="175" customWidth="1"/>
    <col min="9219" max="9219" width="15.28515625" style="175" customWidth="1"/>
    <col min="9220" max="9470" width="9.140625" style="175"/>
    <col min="9471" max="9471" width="24.140625" style="175" customWidth="1"/>
    <col min="9472" max="9472" width="48.7109375" style="175" customWidth="1"/>
    <col min="9473" max="9473" width="14.140625" style="175" customWidth="1"/>
    <col min="9474" max="9474" width="14.28515625" style="175" customWidth="1"/>
    <col min="9475" max="9475" width="15.28515625" style="175" customWidth="1"/>
    <col min="9476" max="9726" width="9.140625" style="175"/>
    <col min="9727" max="9727" width="24.140625" style="175" customWidth="1"/>
    <col min="9728" max="9728" width="48.7109375" style="175" customWidth="1"/>
    <col min="9729" max="9729" width="14.140625" style="175" customWidth="1"/>
    <col min="9730" max="9730" width="14.28515625" style="175" customWidth="1"/>
    <col min="9731" max="9731" width="15.28515625" style="175" customWidth="1"/>
    <col min="9732" max="9982" width="9.140625" style="175"/>
    <col min="9983" max="9983" width="24.140625" style="175" customWidth="1"/>
    <col min="9984" max="9984" width="48.7109375" style="175" customWidth="1"/>
    <col min="9985" max="9985" width="14.140625" style="175" customWidth="1"/>
    <col min="9986" max="9986" width="14.28515625" style="175" customWidth="1"/>
    <col min="9987" max="9987" width="15.28515625" style="175" customWidth="1"/>
    <col min="9988" max="10238" width="9.140625" style="175"/>
    <col min="10239" max="10239" width="24.140625" style="175" customWidth="1"/>
    <col min="10240" max="10240" width="48.7109375" style="175" customWidth="1"/>
    <col min="10241" max="10241" width="14.140625" style="175" customWidth="1"/>
    <col min="10242" max="10242" width="14.28515625" style="175" customWidth="1"/>
    <col min="10243" max="10243" width="15.28515625" style="175" customWidth="1"/>
    <col min="10244" max="10494" width="9.140625" style="175"/>
    <col min="10495" max="10495" width="24.140625" style="175" customWidth="1"/>
    <col min="10496" max="10496" width="48.7109375" style="175" customWidth="1"/>
    <col min="10497" max="10497" width="14.140625" style="175" customWidth="1"/>
    <col min="10498" max="10498" width="14.28515625" style="175" customWidth="1"/>
    <col min="10499" max="10499" width="15.28515625" style="175" customWidth="1"/>
    <col min="10500" max="10750" width="9.140625" style="175"/>
    <col min="10751" max="10751" width="24.140625" style="175" customWidth="1"/>
    <col min="10752" max="10752" width="48.7109375" style="175" customWidth="1"/>
    <col min="10753" max="10753" width="14.140625" style="175" customWidth="1"/>
    <col min="10754" max="10754" width="14.28515625" style="175" customWidth="1"/>
    <col min="10755" max="10755" width="15.28515625" style="175" customWidth="1"/>
    <col min="10756" max="11006" width="9.140625" style="175"/>
    <col min="11007" max="11007" width="24.140625" style="175" customWidth="1"/>
    <col min="11008" max="11008" width="48.7109375" style="175" customWidth="1"/>
    <col min="11009" max="11009" width="14.140625" style="175" customWidth="1"/>
    <col min="11010" max="11010" width="14.28515625" style="175" customWidth="1"/>
    <col min="11011" max="11011" width="15.28515625" style="175" customWidth="1"/>
    <col min="11012" max="11262" width="9.140625" style="175"/>
    <col min="11263" max="11263" width="24.140625" style="175" customWidth="1"/>
    <col min="11264" max="11264" width="48.7109375" style="175" customWidth="1"/>
    <col min="11265" max="11265" width="14.140625" style="175" customWidth="1"/>
    <col min="11266" max="11266" width="14.28515625" style="175" customWidth="1"/>
    <col min="11267" max="11267" width="15.28515625" style="175" customWidth="1"/>
    <col min="11268" max="11518" width="9.140625" style="175"/>
    <col min="11519" max="11519" width="24.140625" style="175" customWidth="1"/>
    <col min="11520" max="11520" width="48.7109375" style="175" customWidth="1"/>
    <col min="11521" max="11521" width="14.140625" style="175" customWidth="1"/>
    <col min="11522" max="11522" width="14.28515625" style="175" customWidth="1"/>
    <col min="11523" max="11523" width="15.28515625" style="175" customWidth="1"/>
    <col min="11524" max="11774" width="9.140625" style="175"/>
    <col min="11775" max="11775" width="24.140625" style="175" customWidth="1"/>
    <col min="11776" max="11776" width="48.7109375" style="175" customWidth="1"/>
    <col min="11777" max="11777" width="14.140625" style="175" customWidth="1"/>
    <col min="11778" max="11778" width="14.28515625" style="175" customWidth="1"/>
    <col min="11779" max="11779" width="15.28515625" style="175" customWidth="1"/>
    <col min="11780" max="12030" width="9.140625" style="175"/>
    <col min="12031" max="12031" width="24.140625" style="175" customWidth="1"/>
    <col min="12032" max="12032" width="48.7109375" style="175" customWidth="1"/>
    <col min="12033" max="12033" width="14.140625" style="175" customWidth="1"/>
    <col min="12034" max="12034" width="14.28515625" style="175" customWidth="1"/>
    <col min="12035" max="12035" width="15.28515625" style="175" customWidth="1"/>
    <col min="12036" max="12286" width="9.140625" style="175"/>
    <col min="12287" max="12287" width="24.140625" style="175" customWidth="1"/>
    <col min="12288" max="12288" width="48.7109375" style="175" customWidth="1"/>
    <col min="12289" max="12289" width="14.140625" style="175" customWidth="1"/>
    <col min="12290" max="12290" width="14.28515625" style="175" customWidth="1"/>
    <col min="12291" max="12291" width="15.28515625" style="175" customWidth="1"/>
    <col min="12292" max="12542" width="9.140625" style="175"/>
    <col min="12543" max="12543" width="24.140625" style="175" customWidth="1"/>
    <col min="12544" max="12544" width="48.7109375" style="175" customWidth="1"/>
    <col min="12545" max="12545" width="14.140625" style="175" customWidth="1"/>
    <col min="12546" max="12546" width="14.28515625" style="175" customWidth="1"/>
    <col min="12547" max="12547" width="15.28515625" style="175" customWidth="1"/>
    <col min="12548" max="12798" width="9.140625" style="175"/>
    <col min="12799" max="12799" width="24.140625" style="175" customWidth="1"/>
    <col min="12800" max="12800" width="48.7109375" style="175" customWidth="1"/>
    <col min="12801" max="12801" width="14.140625" style="175" customWidth="1"/>
    <col min="12802" max="12802" width="14.28515625" style="175" customWidth="1"/>
    <col min="12803" max="12803" width="15.28515625" style="175" customWidth="1"/>
    <col min="12804" max="13054" width="9.140625" style="175"/>
    <col min="13055" max="13055" width="24.140625" style="175" customWidth="1"/>
    <col min="13056" max="13056" width="48.7109375" style="175" customWidth="1"/>
    <col min="13057" max="13057" width="14.140625" style="175" customWidth="1"/>
    <col min="13058" max="13058" width="14.28515625" style="175" customWidth="1"/>
    <col min="13059" max="13059" width="15.28515625" style="175" customWidth="1"/>
    <col min="13060" max="13310" width="9.140625" style="175"/>
    <col min="13311" max="13311" width="24.140625" style="175" customWidth="1"/>
    <col min="13312" max="13312" width="48.7109375" style="175" customWidth="1"/>
    <col min="13313" max="13313" width="14.140625" style="175" customWidth="1"/>
    <col min="13314" max="13314" width="14.28515625" style="175" customWidth="1"/>
    <col min="13315" max="13315" width="15.28515625" style="175" customWidth="1"/>
    <col min="13316" max="13566" width="9.140625" style="175"/>
    <col min="13567" max="13567" width="24.140625" style="175" customWidth="1"/>
    <col min="13568" max="13568" width="48.7109375" style="175" customWidth="1"/>
    <col min="13569" max="13569" width="14.140625" style="175" customWidth="1"/>
    <col min="13570" max="13570" width="14.28515625" style="175" customWidth="1"/>
    <col min="13571" max="13571" width="15.28515625" style="175" customWidth="1"/>
    <col min="13572" max="13822" width="9.140625" style="175"/>
    <col min="13823" max="13823" width="24.140625" style="175" customWidth="1"/>
    <col min="13824" max="13824" width="48.7109375" style="175" customWidth="1"/>
    <col min="13825" max="13825" width="14.140625" style="175" customWidth="1"/>
    <col min="13826" max="13826" width="14.28515625" style="175" customWidth="1"/>
    <col min="13827" max="13827" width="15.28515625" style="175" customWidth="1"/>
    <col min="13828" max="14078" width="9.140625" style="175"/>
    <col min="14079" max="14079" width="24.140625" style="175" customWidth="1"/>
    <col min="14080" max="14080" width="48.7109375" style="175" customWidth="1"/>
    <col min="14081" max="14081" width="14.140625" style="175" customWidth="1"/>
    <col min="14082" max="14082" width="14.28515625" style="175" customWidth="1"/>
    <col min="14083" max="14083" width="15.28515625" style="175" customWidth="1"/>
    <col min="14084" max="14334" width="9.140625" style="175"/>
    <col min="14335" max="14335" width="24.140625" style="175" customWidth="1"/>
    <col min="14336" max="14336" width="48.7109375" style="175" customWidth="1"/>
    <col min="14337" max="14337" width="14.140625" style="175" customWidth="1"/>
    <col min="14338" max="14338" width="14.28515625" style="175" customWidth="1"/>
    <col min="14339" max="14339" width="15.28515625" style="175" customWidth="1"/>
    <col min="14340" max="14590" width="9.140625" style="175"/>
    <col min="14591" max="14591" width="24.140625" style="175" customWidth="1"/>
    <col min="14592" max="14592" width="48.7109375" style="175" customWidth="1"/>
    <col min="14593" max="14593" width="14.140625" style="175" customWidth="1"/>
    <col min="14594" max="14594" width="14.28515625" style="175" customWidth="1"/>
    <col min="14595" max="14595" width="15.28515625" style="175" customWidth="1"/>
    <col min="14596" max="14846" width="9.140625" style="175"/>
    <col min="14847" max="14847" width="24.140625" style="175" customWidth="1"/>
    <col min="14848" max="14848" width="48.7109375" style="175" customWidth="1"/>
    <col min="14849" max="14849" width="14.140625" style="175" customWidth="1"/>
    <col min="14850" max="14850" width="14.28515625" style="175" customWidth="1"/>
    <col min="14851" max="14851" width="15.28515625" style="175" customWidth="1"/>
    <col min="14852" max="15102" width="9.140625" style="175"/>
    <col min="15103" max="15103" width="24.140625" style="175" customWidth="1"/>
    <col min="15104" max="15104" width="48.7109375" style="175" customWidth="1"/>
    <col min="15105" max="15105" width="14.140625" style="175" customWidth="1"/>
    <col min="15106" max="15106" width="14.28515625" style="175" customWidth="1"/>
    <col min="15107" max="15107" width="15.28515625" style="175" customWidth="1"/>
    <col min="15108" max="15358" width="9.140625" style="175"/>
    <col min="15359" max="15359" width="24.140625" style="175" customWidth="1"/>
    <col min="15360" max="15360" width="48.7109375" style="175" customWidth="1"/>
    <col min="15361" max="15361" width="14.140625" style="175" customWidth="1"/>
    <col min="15362" max="15362" width="14.28515625" style="175" customWidth="1"/>
    <col min="15363" max="15363" width="15.28515625" style="175" customWidth="1"/>
    <col min="15364" max="15614" width="9.140625" style="175"/>
    <col min="15615" max="15615" width="24.140625" style="175" customWidth="1"/>
    <col min="15616" max="15616" width="48.7109375" style="175" customWidth="1"/>
    <col min="15617" max="15617" width="14.140625" style="175" customWidth="1"/>
    <col min="15618" max="15618" width="14.28515625" style="175" customWidth="1"/>
    <col min="15619" max="15619" width="15.28515625" style="175" customWidth="1"/>
    <col min="15620" max="15870" width="9.140625" style="175"/>
    <col min="15871" max="15871" width="24.140625" style="175" customWidth="1"/>
    <col min="15872" max="15872" width="48.7109375" style="175" customWidth="1"/>
    <col min="15873" max="15873" width="14.140625" style="175" customWidth="1"/>
    <col min="15874" max="15874" width="14.28515625" style="175" customWidth="1"/>
    <col min="15875" max="15875" width="15.28515625" style="175" customWidth="1"/>
    <col min="15876" max="16126" width="9.140625" style="175"/>
    <col min="16127" max="16127" width="24.140625" style="175" customWidth="1"/>
    <col min="16128" max="16128" width="48.7109375" style="175" customWidth="1"/>
    <col min="16129" max="16129" width="14.140625" style="175" customWidth="1"/>
    <col min="16130" max="16130" width="14.28515625" style="175" customWidth="1"/>
    <col min="16131" max="16131" width="15.28515625" style="175" customWidth="1"/>
    <col min="16132" max="16384" width="9.140625" style="175"/>
  </cols>
  <sheetData>
    <row r="1" spans="1:5" x14ac:dyDescent="0.25">
      <c r="B1" s="425" t="s">
        <v>91</v>
      </c>
      <c r="C1" s="426"/>
      <c r="D1" s="426"/>
      <c r="E1" s="426"/>
    </row>
    <row r="2" spans="1:5" x14ac:dyDescent="0.25">
      <c r="B2" s="425" t="s">
        <v>92</v>
      </c>
      <c r="C2" s="426"/>
      <c r="D2" s="426"/>
      <c r="E2" s="426"/>
    </row>
    <row r="3" spans="1:5" x14ac:dyDescent="0.25">
      <c r="C3" s="427" t="s">
        <v>93</v>
      </c>
      <c r="D3" s="404"/>
      <c r="E3" s="404"/>
    </row>
    <row r="4" spans="1:5" x14ac:dyDescent="0.25">
      <c r="A4"/>
      <c r="C4" s="427" t="s">
        <v>471</v>
      </c>
      <c r="D4" s="404"/>
      <c r="E4" s="404"/>
    </row>
    <row r="5" spans="1:5" x14ac:dyDescent="0.25">
      <c r="A5"/>
    </row>
    <row r="6" spans="1:5" x14ac:dyDescent="0.25">
      <c r="A6" s="421" t="s">
        <v>210</v>
      </c>
      <c r="B6" s="421"/>
      <c r="C6" s="422"/>
      <c r="D6" s="404"/>
      <c r="E6" s="404"/>
    </row>
    <row r="7" spans="1:5" x14ac:dyDescent="0.25">
      <c r="A7" s="421"/>
      <c r="B7" s="421"/>
      <c r="C7" s="422"/>
      <c r="D7" s="404"/>
      <c r="E7" s="404"/>
    </row>
    <row r="8" spans="1:5" ht="15.75" thickBot="1" x14ac:dyDescent="0.3">
      <c r="A8" s="423"/>
      <c r="B8" s="423"/>
      <c r="C8" s="424"/>
      <c r="D8" s="406"/>
      <c r="E8" s="406"/>
    </row>
    <row r="9" spans="1:5" ht="89.25" x14ac:dyDescent="0.25">
      <c r="A9" s="197" t="s">
        <v>38</v>
      </c>
      <c r="B9" s="198" t="s">
        <v>2</v>
      </c>
      <c r="C9" s="198" t="s">
        <v>211</v>
      </c>
      <c r="D9" s="270" t="s">
        <v>169</v>
      </c>
      <c r="E9" s="302" t="s">
        <v>212</v>
      </c>
    </row>
    <row r="10" spans="1:5" ht="60.75" x14ac:dyDescent="0.25">
      <c r="A10" s="271"/>
      <c r="B10" s="238" t="s">
        <v>41</v>
      </c>
      <c r="C10" s="219">
        <f>C11+C26</f>
        <v>29167725</v>
      </c>
      <c r="D10" s="339">
        <f>+D11+D26</f>
        <v>0</v>
      </c>
      <c r="E10" s="212">
        <f>C10+D10</f>
        <v>29167725</v>
      </c>
    </row>
    <row r="11" spans="1:5" ht="21" thickBot="1" x14ac:dyDescent="0.3">
      <c r="A11" s="164"/>
      <c r="B11" s="165" t="s">
        <v>42</v>
      </c>
      <c r="C11" s="166">
        <f>C12+C14+C17+C19+C21</f>
        <v>28130000</v>
      </c>
      <c r="D11" s="340">
        <f>+D12+D14+D17+D19+D21</f>
        <v>0</v>
      </c>
      <c r="E11" s="294">
        <f>C11+D11</f>
        <v>28130000</v>
      </c>
    </row>
    <row r="12" spans="1:5" ht="21" x14ac:dyDescent="0.25">
      <c r="A12" s="115" t="s">
        <v>43</v>
      </c>
      <c r="B12" s="116" t="s">
        <v>44</v>
      </c>
      <c r="C12" s="131">
        <f>C13</f>
        <v>2980000</v>
      </c>
      <c r="D12" s="131">
        <f>SUM(D13:D13)</f>
        <v>0</v>
      </c>
      <c r="E12" s="136">
        <f>C12+D12</f>
        <v>2980000</v>
      </c>
    </row>
    <row r="13" spans="1:5" ht="102.75" thickBot="1" x14ac:dyDescent="0.3">
      <c r="A13" s="104" t="s">
        <v>96</v>
      </c>
      <c r="B13" s="105" t="s">
        <v>45</v>
      </c>
      <c r="C13" s="132">
        <v>2980000</v>
      </c>
      <c r="D13" s="133"/>
      <c r="E13" s="134">
        <f>C13+D13</f>
        <v>2980000</v>
      </c>
    </row>
    <row r="14" spans="1:5" ht="79.5" thickBot="1" x14ac:dyDescent="0.3">
      <c r="A14" s="97" t="s">
        <v>46</v>
      </c>
      <c r="B14" s="119" t="s">
        <v>47</v>
      </c>
      <c r="C14" s="137">
        <f>C15+C16</f>
        <v>2792888</v>
      </c>
      <c r="D14" s="137">
        <f>SUM(D15:D16)</f>
        <v>0</v>
      </c>
      <c r="E14" s="136">
        <f>C14+D14</f>
        <v>2792888</v>
      </c>
    </row>
    <row r="15" spans="1:5" ht="102.75" thickBot="1" x14ac:dyDescent="0.3">
      <c r="A15" s="103" t="s">
        <v>94</v>
      </c>
      <c r="B15" s="9" t="s">
        <v>168</v>
      </c>
      <c r="C15" s="80">
        <v>1176400</v>
      </c>
      <c r="D15" s="135"/>
      <c r="E15" s="290">
        <f t="shared" ref="E15:E22" si="0">C15+D15</f>
        <v>1176400</v>
      </c>
    </row>
    <row r="16" spans="1:5" ht="102.75" thickBot="1" x14ac:dyDescent="0.3">
      <c r="A16" s="127" t="s">
        <v>95</v>
      </c>
      <c r="B16" s="128" t="s">
        <v>48</v>
      </c>
      <c r="C16" s="138">
        <v>1616488</v>
      </c>
      <c r="D16" s="341"/>
      <c r="E16" s="291">
        <f t="shared" si="0"/>
        <v>1616488</v>
      </c>
    </row>
    <row r="17" spans="1:9" ht="25.5" x14ac:dyDescent="0.25">
      <c r="A17" s="97" t="s">
        <v>49</v>
      </c>
      <c r="B17" s="98" t="s">
        <v>50</v>
      </c>
      <c r="C17" s="120">
        <f>C18</f>
        <v>383000</v>
      </c>
      <c r="D17" s="139">
        <f>+D18</f>
        <v>0</v>
      </c>
      <c r="E17" s="136">
        <f t="shared" si="0"/>
        <v>383000</v>
      </c>
    </row>
    <row r="18" spans="1:9" ht="26.25" thickBot="1" x14ac:dyDescent="0.3">
      <c r="A18" s="104" t="s">
        <v>51</v>
      </c>
      <c r="B18" s="105" t="s">
        <v>50</v>
      </c>
      <c r="C18" s="167">
        <v>383000</v>
      </c>
      <c r="D18" s="342"/>
      <c r="E18" s="142">
        <f t="shared" si="0"/>
        <v>383000</v>
      </c>
    </row>
    <row r="19" spans="1:9" ht="31.5" x14ac:dyDescent="0.25">
      <c r="A19" s="97" t="s">
        <v>52</v>
      </c>
      <c r="B19" s="119" t="s">
        <v>53</v>
      </c>
      <c r="C19" s="120">
        <f>C20</f>
        <v>1724112</v>
      </c>
      <c r="D19" s="139">
        <f>+D20</f>
        <v>0</v>
      </c>
      <c r="E19" s="136">
        <f t="shared" si="0"/>
        <v>1724112</v>
      </c>
    </row>
    <row r="20" spans="1:9" ht="64.5" thickBot="1" x14ac:dyDescent="0.3">
      <c r="A20" s="104" t="s">
        <v>97</v>
      </c>
      <c r="B20" s="105" t="s">
        <v>54</v>
      </c>
      <c r="C20" s="117">
        <v>1724112</v>
      </c>
      <c r="D20" s="141"/>
      <c r="E20" s="142">
        <f t="shared" si="0"/>
        <v>1724112</v>
      </c>
    </row>
    <row r="21" spans="1:9" ht="25.5" x14ac:dyDescent="0.25">
      <c r="A21" s="124" t="s">
        <v>55</v>
      </c>
      <c r="B21" s="119" t="s">
        <v>56</v>
      </c>
      <c r="C21" s="111">
        <v>20250000</v>
      </c>
      <c r="D21" s="343">
        <f>+D22+D24</f>
        <v>0</v>
      </c>
      <c r="E21" s="136">
        <f t="shared" si="0"/>
        <v>20250000</v>
      </c>
    </row>
    <row r="22" spans="1:9" ht="25.5" x14ac:dyDescent="0.25">
      <c r="A22" s="103" t="s">
        <v>57</v>
      </c>
      <c r="B22" s="9" t="s">
        <v>58</v>
      </c>
      <c r="C22" s="13">
        <v>13300000</v>
      </c>
      <c r="D22" s="147">
        <f>+D23</f>
        <v>0</v>
      </c>
      <c r="E22" s="146">
        <f t="shared" si="0"/>
        <v>13300000</v>
      </c>
    </row>
    <row r="23" spans="1:9" ht="51" x14ac:dyDescent="0.25">
      <c r="A23" s="103" t="s">
        <v>98</v>
      </c>
      <c r="B23" s="9" t="s">
        <v>59</v>
      </c>
      <c r="C23" s="14">
        <v>13300000</v>
      </c>
      <c r="D23" s="148">
        <v>0</v>
      </c>
      <c r="E23" s="145">
        <f>D23+C23</f>
        <v>13300000</v>
      </c>
    </row>
    <row r="24" spans="1:9" ht="25.5" x14ac:dyDescent="0.25">
      <c r="A24" s="103" t="s">
        <v>60</v>
      </c>
      <c r="B24" s="9" t="s">
        <v>61</v>
      </c>
      <c r="C24" s="13">
        <v>6950000</v>
      </c>
      <c r="D24" s="147">
        <f>+D25</f>
        <v>0</v>
      </c>
      <c r="E24" s="146">
        <f t="shared" ref="E24:E40" si="1">C24+D24</f>
        <v>6950000</v>
      </c>
    </row>
    <row r="25" spans="1:9" ht="51.75" thickBot="1" x14ac:dyDescent="0.3">
      <c r="A25" s="104" t="s">
        <v>99</v>
      </c>
      <c r="B25" s="105" t="s">
        <v>62</v>
      </c>
      <c r="C25" s="125">
        <v>6950000</v>
      </c>
      <c r="D25" s="140">
        <v>0</v>
      </c>
      <c r="E25" s="142">
        <f t="shared" si="1"/>
        <v>6950000</v>
      </c>
    </row>
    <row r="26" spans="1:9" ht="20.25" x14ac:dyDescent="0.25">
      <c r="A26" s="149"/>
      <c r="B26" s="150" t="s">
        <v>63</v>
      </c>
      <c r="C26" s="120">
        <f>C27</f>
        <v>1037725</v>
      </c>
      <c r="D26" s="139">
        <f>+D27</f>
        <v>0</v>
      </c>
      <c r="E26" s="136">
        <f t="shared" si="1"/>
        <v>1037725</v>
      </c>
    </row>
    <row r="27" spans="1:9" ht="63.75" x14ac:dyDescent="0.25">
      <c r="A27" s="151" t="s">
        <v>64</v>
      </c>
      <c r="B27" s="2" t="s">
        <v>65</v>
      </c>
      <c r="C27" s="6">
        <f>SUM(C28:C29)</f>
        <v>1037725</v>
      </c>
      <c r="D27" s="153">
        <f>SUM(D28:D29)</f>
        <v>0</v>
      </c>
      <c r="E27" s="146">
        <f t="shared" si="1"/>
        <v>1037725</v>
      </c>
    </row>
    <row r="28" spans="1:9" ht="102" x14ac:dyDescent="0.25">
      <c r="A28" s="152" t="s">
        <v>66</v>
      </c>
      <c r="B28" s="15" t="s">
        <v>67</v>
      </c>
      <c r="C28" s="16">
        <v>144495</v>
      </c>
      <c r="D28" s="148">
        <v>0</v>
      </c>
      <c r="E28" s="145">
        <f t="shared" si="1"/>
        <v>144495</v>
      </c>
    </row>
    <row r="29" spans="1:9" ht="115.5" thickBot="1" x14ac:dyDescent="0.3">
      <c r="A29" s="104" t="s">
        <v>68</v>
      </c>
      <c r="B29" s="105" t="s">
        <v>69</v>
      </c>
      <c r="C29" s="126">
        <v>893230</v>
      </c>
      <c r="D29" s="140">
        <v>0</v>
      </c>
      <c r="E29" s="142">
        <f t="shared" si="1"/>
        <v>893230</v>
      </c>
    </row>
    <row r="30" spans="1:9" ht="26.25" thickBot="1" x14ac:dyDescent="0.3">
      <c r="A30" s="273" t="s">
        <v>70</v>
      </c>
      <c r="B30" s="274" t="s">
        <v>71</v>
      </c>
      <c r="C30" s="275">
        <f>C31</f>
        <v>24760320</v>
      </c>
      <c r="D30" s="344">
        <f>+D31</f>
        <v>309900</v>
      </c>
      <c r="E30" s="300">
        <f t="shared" si="1"/>
        <v>25070220</v>
      </c>
    </row>
    <row r="31" spans="1:9" ht="63.75" x14ac:dyDescent="0.25">
      <c r="A31" s="267" t="s">
        <v>72</v>
      </c>
      <c r="B31" s="198" t="s">
        <v>73</v>
      </c>
      <c r="C31" s="277">
        <f>C32+C33+C35+C38</f>
        <v>24760320</v>
      </c>
      <c r="D31" s="345">
        <f>+D32+D33+D35+D38</f>
        <v>309900</v>
      </c>
      <c r="E31" s="301">
        <f t="shared" si="1"/>
        <v>25070220</v>
      </c>
    </row>
    <row r="32" spans="1:9" ht="39" thickBot="1" x14ac:dyDescent="0.3">
      <c r="A32" s="158" t="s">
        <v>74</v>
      </c>
      <c r="B32" s="159" t="s">
        <v>75</v>
      </c>
      <c r="C32" s="160">
        <v>24076000</v>
      </c>
      <c r="D32" s="346"/>
      <c r="E32" s="294">
        <f t="shared" si="1"/>
        <v>24076000</v>
      </c>
      <c r="I32" s="296"/>
    </row>
    <row r="33" spans="1:5" ht="38.25" x14ac:dyDescent="0.25">
      <c r="A33" s="267" t="s">
        <v>76</v>
      </c>
      <c r="B33" s="198" t="s">
        <v>77</v>
      </c>
      <c r="C33" s="299">
        <f>C34</f>
        <v>680800</v>
      </c>
      <c r="D33" s="199">
        <f>SUM(D34:D34)</f>
        <v>0</v>
      </c>
      <c r="E33" s="298">
        <f t="shared" si="1"/>
        <v>680800</v>
      </c>
    </row>
    <row r="34" spans="1:5" ht="26.25" thickBot="1" x14ac:dyDescent="0.3">
      <c r="A34" s="103" t="s">
        <v>79</v>
      </c>
      <c r="B34" s="9" t="s">
        <v>80</v>
      </c>
      <c r="C34" s="5">
        <v>680800</v>
      </c>
      <c r="D34" s="347"/>
      <c r="E34" s="295">
        <f t="shared" si="1"/>
        <v>680800</v>
      </c>
    </row>
    <row r="35" spans="1:5" ht="38.25" x14ac:dyDescent="0.25">
      <c r="A35" s="267" t="s">
        <v>81</v>
      </c>
      <c r="B35" s="198" t="s">
        <v>82</v>
      </c>
      <c r="C35" s="277">
        <f>C36+C37</f>
        <v>3520</v>
      </c>
      <c r="D35" s="345">
        <f>SUM(D36:D37)</f>
        <v>309900</v>
      </c>
      <c r="E35" s="298">
        <f t="shared" si="1"/>
        <v>313420</v>
      </c>
    </row>
    <row r="36" spans="1:5" ht="63.75" x14ac:dyDescent="0.25">
      <c r="A36" s="103" t="s">
        <v>83</v>
      </c>
      <c r="B36" s="9" t="s">
        <v>220</v>
      </c>
      <c r="C36" s="88">
        <v>3520</v>
      </c>
      <c r="D36" s="176">
        <v>0</v>
      </c>
      <c r="E36" s="177">
        <f t="shared" si="1"/>
        <v>3520</v>
      </c>
    </row>
    <row r="37" spans="1:5" ht="77.25" thickBot="1" x14ac:dyDescent="0.3">
      <c r="A37" s="104" t="s">
        <v>85</v>
      </c>
      <c r="B37" s="105" t="s">
        <v>412</v>
      </c>
      <c r="C37" s="113">
        <v>0</v>
      </c>
      <c r="D37" s="178">
        <v>309900</v>
      </c>
      <c r="E37" s="118">
        <f t="shared" si="1"/>
        <v>309900</v>
      </c>
    </row>
    <row r="38" spans="1:5" ht="24" x14ac:dyDescent="0.25">
      <c r="A38" s="267" t="s">
        <v>87</v>
      </c>
      <c r="B38" s="198" t="s">
        <v>36</v>
      </c>
      <c r="C38" s="280">
        <v>0</v>
      </c>
      <c r="D38" s="348">
        <f>D39</f>
        <v>0</v>
      </c>
      <c r="E38" s="297">
        <f t="shared" si="1"/>
        <v>0</v>
      </c>
    </row>
    <row r="39" spans="1:5" ht="39" thickBot="1" x14ac:dyDescent="0.3">
      <c r="A39" s="104" t="s">
        <v>88</v>
      </c>
      <c r="B39" s="105" t="s">
        <v>89</v>
      </c>
      <c r="C39" s="122">
        <v>0</v>
      </c>
      <c r="D39" s="346"/>
      <c r="E39" s="293">
        <f t="shared" si="1"/>
        <v>0</v>
      </c>
    </row>
    <row r="40" spans="1:5" ht="18.75" x14ac:dyDescent="0.25">
      <c r="A40" s="282"/>
      <c r="B40" s="283" t="s">
        <v>90</v>
      </c>
      <c r="C40" s="284">
        <f>C30+C10</f>
        <v>53928045</v>
      </c>
      <c r="D40" s="349">
        <f>+D30+D10</f>
        <v>309900</v>
      </c>
      <c r="E40" s="285">
        <f t="shared" si="1"/>
        <v>54237945</v>
      </c>
    </row>
  </sheetData>
  <mergeCells count="5">
    <mergeCell ref="A6:E8"/>
    <mergeCell ref="B1:E1"/>
    <mergeCell ref="B2:E2"/>
    <mergeCell ref="C3:E3"/>
    <mergeCell ref="C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7"/>
  <sheetViews>
    <sheetView workbookViewId="0">
      <selection activeCell="G13" sqref="G13"/>
    </sheetView>
  </sheetViews>
  <sheetFormatPr defaultRowHeight="12.75" x14ac:dyDescent="0.2"/>
  <cols>
    <col min="1" max="1" width="25.140625" style="23" customWidth="1"/>
    <col min="2" max="2" width="39.42578125" style="23" customWidth="1"/>
    <col min="3" max="3" width="13.7109375" style="23" customWidth="1"/>
    <col min="4" max="4" width="12.5703125" style="23" customWidth="1"/>
    <col min="5" max="5" width="14.5703125" style="23" customWidth="1"/>
    <col min="6" max="256" width="9.140625" style="23"/>
    <col min="257" max="257" width="20.85546875" style="23" customWidth="1"/>
    <col min="258" max="258" width="48.5703125" style="23" customWidth="1"/>
    <col min="259" max="259" width="10.28515625" style="23" customWidth="1"/>
    <col min="260" max="260" width="10.5703125" style="23" customWidth="1"/>
    <col min="261" max="261" width="9.42578125" style="23" customWidth="1"/>
    <col min="262" max="512" width="9.140625" style="23"/>
    <col min="513" max="513" width="20.85546875" style="23" customWidth="1"/>
    <col min="514" max="514" width="48.5703125" style="23" customWidth="1"/>
    <col min="515" max="515" width="10.28515625" style="23" customWidth="1"/>
    <col min="516" max="516" width="10.5703125" style="23" customWidth="1"/>
    <col min="517" max="517" width="9.42578125" style="23" customWidth="1"/>
    <col min="518" max="768" width="9.140625" style="23"/>
    <col min="769" max="769" width="20.85546875" style="23" customWidth="1"/>
    <col min="770" max="770" width="48.5703125" style="23" customWidth="1"/>
    <col min="771" max="771" width="10.28515625" style="23" customWidth="1"/>
    <col min="772" max="772" width="10.5703125" style="23" customWidth="1"/>
    <col min="773" max="773" width="9.42578125" style="23" customWidth="1"/>
    <col min="774" max="1024" width="9.140625" style="23"/>
    <col min="1025" max="1025" width="20.85546875" style="23" customWidth="1"/>
    <col min="1026" max="1026" width="48.5703125" style="23" customWidth="1"/>
    <col min="1027" max="1027" width="10.28515625" style="23" customWidth="1"/>
    <col min="1028" max="1028" width="10.5703125" style="23" customWidth="1"/>
    <col min="1029" max="1029" width="9.42578125" style="23" customWidth="1"/>
    <col min="1030" max="1280" width="9.140625" style="23"/>
    <col min="1281" max="1281" width="20.85546875" style="23" customWidth="1"/>
    <col min="1282" max="1282" width="48.5703125" style="23" customWidth="1"/>
    <col min="1283" max="1283" width="10.28515625" style="23" customWidth="1"/>
    <col min="1284" max="1284" width="10.5703125" style="23" customWidth="1"/>
    <col min="1285" max="1285" width="9.42578125" style="23" customWidth="1"/>
    <col min="1286" max="1536" width="9.140625" style="23"/>
    <col min="1537" max="1537" width="20.85546875" style="23" customWidth="1"/>
    <col min="1538" max="1538" width="48.5703125" style="23" customWidth="1"/>
    <col min="1539" max="1539" width="10.28515625" style="23" customWidth="1"/>
    <col min="1540" max="1540" width="10.5703125" style="23" customWidth="1"/>
    <col min="1541" max="1541" width="9.42578125" style="23" customWidth="1"/>
    <col min="1542" max="1792" width="9.140625" style="23"/>
    <col min="1793" max="1793" width="20.85546875" style="23" customWidth="1"/>
    <col min="1794" max="1794" width="48.5703125" style="23" customWidth="1"/>
    <col min="1795" max="1795" width="10.28515625" style="23" customWidth="1"/>
    <col min="1796" max="1796" width="10.5703125" style="23" customWidth="1"/>
    <col min="1797" max="1797" width="9.42578125" style="23" customWidth="1"/>
    <col min="1798" max="2048" width="9.140625" style="23"/>
    <col min="2049" max="2049" width="20.85546875" style="23" customWidth="1"/>
    <col min="2050" max="2050" width="48.5703125" style="23" customWidth="1"/>
    <col min="2051" max="2051" width="10.28515625" style="23" customWidth="1"/>
    <col min="2052" max="2052" width="10.5703125" style="23" customWidth="1"/>
    <col min="2053" max="2053" width="9.42578125" style="23" customWidth="1"/>
    <col min="2054" max="2304" width="9.140625" style="23"/>
    <col min="2305" max="2305" width="20.85546875" style="23" customWidth="1"/>
    <col min="2306" max="2306" width="48.5703125" style="23" customWidth="1"/>
    <col min="2307" max="2307" width="10.28515625" style="23" customWidth="1"/>
    <col min="2308" max="2308" width="10.5703125" style="23" customWidth="1"/>
    <col min="2309" max="2309" width="9.42578125" style="23" customWidth="1"/>
    <col min="2310" max="2560" width="9.140625" style="23"/>
    <col min="2561" max="2561" width="20.85546875" style="23" customWidth="1"/>
    <col min="2562" max="2562" width="48.5703125" style="23" customWidth="1"/>
    <col min="2563" max="2563" width="10.28515625" style="23" customWidth="1"/>
    <col min="2564" max="2564" width="10.5703125" style="23" customWidth="1"/>
    <col min="2565" max="2565" width="9.42578125" style="23" customWidth="1"/>
    <col min="2566" max="2816" width="9.140625" style="23"/>
    <col min="2817" max="2817" width="20.85546875" style="23" customWidth="1"/>
    <col min="2818" max="2818" width="48.5703125" style="23" customWidth="1"/>
    <col min="2819" max="2819" width="10.28515625" style="23" customWidth="1"/>
    <col min="2820" max="2820" width="10.5703125" style="23" customWidth="1"/>
    <col min="2821" max="2821" width="9.42578125" style="23" customWidth="1"/>
    <col min="2822" max="3072" width="9.140625" style="23"/>
    <col min="3073" max="3073" width="20.85546875" style="23" customWidth="1"/>
    <col min="3074" max="3074" width="48.5703125" style="23" customWidth="1"/>
    <col min="3075" max="3075" width="10.28515625" style="23" customWidth="1"/>
    <col min="3076" max="3076" width="10.5703125" style="23" customWidth="1"/>
    <col min="3077" max="3077" width="9.42578125" style="23" customWidth="1"/>
    <col min="3078" max="3328" width="9.140625" style="23"/>
    <col min="3329" max="3329" width="20.85546875" style="23" customWidth="1"/>
    <col min="3330" max="3330" width="48.5703125" style="23" customWidth="1"/>
    <col min="3331" max="3331" width="10.28515625" style="23" customWidth="1"/>
    <col min="3332" max="3332" width="10.5703125" style="23" customWidth="1"/>
    <col min="3333" max="3333" width="9.42578125" style="23" customWidth="1"/>
    <col min="3334" max="3584" width="9.140625" style="23"/>
    <col min="3585" max="3585" width="20.85546875" style="23" customWidth="1"/>
    <col min="3586" max="3586" width="48.5703125" style="23" customWidth="1"/>
    <col min="3587" max="3587" width="10.28515625" style="23" customWidth="1"/>
    <col min="3588" max="3588" width="10.5703125" style="23" customWidth="1"/>
    <col min="3589" max="3589" width="9.42578125" style="23" customWidth="1"/>
    <col min="3590" max="3840" width="9.140625" style="23"/>
    <col min="3841" max="3841" width="20.85546875" style="23" customWidth="1"/>
    <col min="3842" max="3842" width="48.5703125" style="23" customWidth="1"/>
    <col min="3843" max="3843" width="10.28515625" style="23" customWidth="1"/>
    <col min="3844" max="3844" width="10.5703125" style="23" customWidth="1"/>
    <col min="3845" max="3845" width="9.42578125" style="23" customWidth="1"/>
    <col min="3846" max="4096" width="9.140625" style="23"/>
    <col min="4097" max="4097" width="20.85546875" style="23" customWidth="1"/>
    <col min="4098" max="4098" width="48.5703125" style="23" customWidth="1"/>
    <col min="4099" max="4099" width="10.28515625" style="23" customWidth="1"/>
    <col min="4100" max="4100" width="10.5703125" style="23" customWidth="1"/>
    <col min="4101" max="4101" width="9.42578125" style="23" customWidth="1"/>
    <col min="4102" max="4352" width="9.140625" style="23"/>
    <col min="4353" max="4353" width="20.85546875" style="23" customWidth="1"/>
    <col min="4354" max="4354" width="48.5703125" style="23" customWidth="1"/>
    <col min="4355" max="4355" width="10.28515625" style="23" customWidth="1"/>
    <col min="4356" max="4356" width="10.5703125" style="23" customWidth="1"/>
    <col min="4357" max="4357" width="9.42578125" style="23" customWidth="1"/>
    <col min="4358" max="4608" width="9.140625" style="23"/>
    <col min="4609" max="4609" width="20.85546875" style="23" customWidth="1"/>
    <col min="4610" max="4610" width="48.5703125" style="23" customWidth="1"/>
    <col min="4611" max="4611" width="10.28515625" style="23" customWidth="1"/>
    <col min="4612" max="4612" width="10.5703125" style="23" customWidth="1"/>
    <col min="4613" max="4613" width="9.42578125" style="23" customWidth="1"/>
    <col min="4614" max="4864" width="9.140625" style="23"/>
    <col min="4865" max="4865" width="20.85546875" style="23" customWidth="1"/>
    <col min="4866" max="4866" width="48.5703125" style="23" customWidth="1"/>
    <col min="4867" max="4867" width="10.28515625" style="23" customWidth="1"/>
    <col min="4868" max="4868" width="10.5703125" style="23" customWidth="1"/>
    <col min="4869" max="4869" width="9.42578125" style="23" customWidth="1"/>
    <col min="4870" max="5120" width="9.140625" style="23"/>
    <col min="5121" max="5121" width="20.85546875" style="23" customWidth="1"/>
    <col min="5122" max="5122" width="48.5703125" style="23" customWidth="1"/>
    <col min="5123" max="5123" width="10.28515625" style="23" customWidth="1"/>
    <col min="5124" max="5124" width="10.5703125" style="23" customWidth="1"/>
    <col min="5125" max="5125" width="9.42578125" style="23" customWidth="1"/>
    <col min="5126" max="5376" width="9.140625" style="23"/>
    <col min="5377" max="5377" width="20.85546875" style="23" customWidth="1"/>
    <col min="5378" max="5378" width="48.5703125" style="23" customWidth="1"/>
    <col min="5379" max="5379" width="10.28515625" style="23" customWidth="1"/>
    <col min="5380" max="5380" width="10.5703125" style="23" customWidth="1"/>
    <col min="5381" max="5381" width="9.42578125" style="23" customWidth="1"/>
    <col min="5382" max="5632" width="9.140625" style="23"/>
    <col min="5633" max="5633" width="20.85546875" style="23" customWidth="1"/>
    <col min="5634" max="5634" width="48.5703125" style="23" customWidth="1"/>
    <col min="5635" max="5635" width="10.28515625" style="23" customWidth="1"/>
    <col min="5636" max="5636" width="10.5703125" style="23" customWidth="1"/>
    <col min="5637" max="5637" width="9.42578125" style="23" customWidth="1"/>
    <col min="5638" max="5888" width="9.140625" style="23"/>
    <col min="5889" max="5889" width="20.85546875" style="23" customWidth="1"/>
    <col min="5890" max="5890" width="48.5703125" style="23" customWidth="1"/>
    <col min="5891" max="5891" width="10.28515625" style="23" customWidth="1"/>
    <col min="5892" max="5892" width="10.5703125" style="23" customWidth="1"/>
    <col min="5893" max="5893" width="9.42578125" style="23" customWidth="1"/>
    <col min="5894" max="6144" width="9.140625" style="23"/>
    <col min="6145" max="6145" width="20.85546875" style="23" customWidth="1"/>
    <col min="6146" max="6146" width="48.5703125" style="23" customWidth="1"/>
    <col min="6147" max="6147" width="10.28515625" style="23" customWidth="1"/>
    <col min="6148" max="6148" width="10.5703125" style="23" customWidth="1"/>
    <col min="6149" max="6149" width="9.42578125" style="23" customWidth="1"/>
    <col min="6150" max="6400" width="9.140625" style="23"/>
    <col min="6401" max="6401" width="20.85546875" style="23" customWidth="1"/>
    <col min="6402" max="6402" width="48.5703125" style="23" customWidth="1"/>
    <col min="6403" max="6403" width="10.28515625" style="23" customWidth="1"/>
    <col min="6404" max="6404" width="10.5703125" style="23" customWidth="1"/>
    <col min="6405" max="6405" width="9.42578125" style="23" customWidth="1"/>
    <col min="6406" max="6656" width="9.140625" style="23"/>
    <col min="6657" max="6657" width="20.85546875" style="23" customWidth="1"/>
    <col min="6658" max="6658" width="48.5703125" style="23" customWidth="1"/>
    <col min="6659" max="6659" width="10.28515625" style="23" customWidth="1"/>
    <col min="6660" max="6660" width="10.5703125" style="23" customWidth="1"/>
    <col min="6661" max="6661" width="9.42578125" style="23" customWidth="1"/>
    <col min="6662" max="6912" width="9.140625" style="23"/>
    <col min="6913" max="6913" width="20.85546875" style="23" customWidth="1"/>
    <col min="6914" max="6914" width="48.5703125" style="23" customWidth="1"/>
    <col min="6915" max="6915" width="10.28515625" style="23" customWidth="1"/>
    <col min="6916" max="6916" width="10.5703125" style="23" customWidth="1"/>
    <col min="6917" max="6917" width="9.42578125" style="23" customWidth="1"/>
    <col min="6918" max="7168" width="9.140625" style="23"/>
    <col min="7169" max="7169" width="20.85546875" style="23" customWidth="1"/>
    <col min="7170" max="7170" width="48.5703125" style="23" customWidth="1"/>
    <col min="7171" max="7171" width="10.28515625" style="23" customWidth="1"/>
    <col min="7172" max="7172" width="10.5703125" style="23" customWidth="1"/>
    <col min="7173" max="7173" width="9.42578125" style="23" customWidth="1"/>
    <col min="7174" max="7424" width="9.140625" style="23"/>
    <col min="7425" max="7425" width="20.85546875" style="23" customWidth="1"/>
    <col min="7426" max="7426" width="48.5703125" style="23" customWidth="1"/>
    <col min="7427" max="7427" width="10.28515625" style="23" customWidth="1"/>
    <col min="7428" max="7428" width="10.5703125" style="23" customWidth="1"/>
    <col min="7429" max="7429" width="9.42578125" style="23" customWidth="1"/>
    <col min="7430" max="7680" width="9.140625" style="23"/>
    <col min="7681" max="7681" width="20.85546875" style="23" customWidth="1"/>
    <col min="7682" max="7682" width="48.5703125" style="23" customWidth="1"/>
    <col min="7683" max="7683" width="10.28515625" style="23" customWidth="1"/>
    <col min="7684" max="7684" width="10.5703125" style="23" customWidth="1"/>
    <col min="7685" max="7685" width="9.42578125" style="23" customWidth="1"/>
    <col min="7686" max="7936" width="9.140625" style="23"/>
    <col min="7937" max="7937" width="20.85546875" style="23" customWidth="1"/>
    <col min="7938" max="7938" width="48.5703125" style="23" customWidth="1"/>
    <col min="7939" max="7939" width="10.28515625" style="23" customWidth="1"/>
    <col min="7940" max="7940" width="10.5703125" style="23" customWidth="1"/>
    <col min="7941" max="7941" width="9.42578125" style="23" customWidth="1"/>
    <col min="7942" max="8192" width="9.140625" style="23"/>
    <col min="8193" max="8193" width="20.85546875" style="23" customWidth="1"/>
    <col min="8194" max="8194" width="48.5703125" style="23" customWidth="1"/>
    <col min="8195" max="8195" width="10.28515625" style="23" customWidth="1"/>
    <col min="8196" max="8196" width="10.5703125" style="23" customWidth="1"/>
    <col min="8197" max="8197" width="9.42578125" style="23" customWidth="1"/>
    <col min="8198" max="8448" width="9.140625" style="23"/>
    <col min="8449" max="8449" width="20.85546875" style="23" customWidth="1"/>
    <col min="8450" max="8450" width="48.5703125" style="23" customWidth="1"/>
    <col min="8451" max="8451" width="10.28515625" style="23" customWidth="1"/>
    <col min="8452" max="8452" width="10.5703125" style="23" customWidth="1"/>
    <col min="8453" max="8453" width="9.42578125" style="23" customWidth="1"/>
    <col min="8454" max="8704" width="9.140625" style="23"/>
    <col min="8705" max="8705" width="20.85546875" style="23" customWidth="1"/>
    <col min="8706" max="8706" width="48.5703125" style="23" customWidth="1"/>
    <col min="8707" max="8707" width="10.28515625" style="23" customWidth="1"/>
    <col min="8708" max="8708" width="10.5703125" style="23" customWidth="1"/>
    <col min="8709" max="8709" width="9.42578125" style="23" customWidth="1"/>
    <col min="8710" max="8960" width="9.140625" style="23"/>
    <col min="8961" max="8961" width="20.85546875" style="23" customWidth="1"/>
    <col min="8962" max="8962" width="48.5703125" style="23" customWidth="1"/>
    <col min="8963" max="8963" width="10.28515625" style="23" customWidth="1"/>
    <col min="8964" max="8964" width="10.5703125" style="23" customWidth="1"/>
    <col min="8965" max="8965" width="9.42578125" style="23" customWidth="1"/>
    <col min="8966" max="9216" width="9.140625" style="23"/>
    <col min="9217" max="9217" width="20.85546875" style="23" customWidth="1"/>
    <col min="9218" max="9218" width="48.5703125" style="23" customWidth="1"/>
    <col min="9219" max="9219" width="10.28515625" style="23" customWidth="1"/>
    <col min="9220" max="9220" width="10.5703125" style="23" customWidth="1"/>
    <col min="9221" max="9221" width="9.42578125" style="23" customWidth="1"/>
    <col min="9222" max="9472" width="9.140625" style="23"/>
    <col min="9473" max="9473" width="20.85546875" style="23" customWidth="1"/>
    <col min="9474" max="9474" width="48.5703125" style="23" customWidth="1"/>
    <col min="9475" max="9475" width="10.28515625" style="23" customWidth="1"/>
    <col min="9476" max="9476" width="10.5703125" style="23" customWidth="1"/>
    <col min="9477" max="9477" width="9.42578125" style="23" customWidth="1"/>
    <col min="9478" max="9728" width="9.140625" style="23"/>
    <col min="9729" max="9729" width="20.85546875" style="23" customWidth="1"/>
    <col min="9730" max="9730" width="48.5703125" style="23" customWidth="1"/>
    <col min="9731" max="9731" width="10.28515625" style="23" customWidth="1"/>
    <col min="9732" max="9732" width="10.5703125" style="23" customWidth="1"/>
    <col min="9733" max="9733" width="9.42578125" style="23" customWidth="1"/>
    <col min="9734" max="9984" width="9.140625" style="23"/>
    <col min="9985" max="9985" width="20.85546875" style="23" customWidth="1"/>
    <col min="9986" max="9986" width="48.5703125" style="23" customWidth="1"/>
    <col min="9987" max="9987" width="10.28515625" style="23" customWidth="1"/>
    <col min="9988" max="9988" width="10.5703125" style="23" customWidth="1"/>
    <col min="9989" max="9989" width="9.42578125" style="23" customWidth="1"/>
    <col min="9990" max="10240" width="9.140625" style="23"/>
    <col min="10241" max="10241" width="20.85546875" style="23" customWidth="1"/>
    <col min="10242" max="10242" width="48.5703125" style="23" customWidth="1"/>
    <col min="10243" max="10243" width="10.28515625" style="23" customWidth="1"/>
    <col min="10244" max="10244" width="10.5703125" style="23" customWidth="1"/>
    <col min="10245" max="10245" width="9.42578125" style="23" customWidth="1"/>
    <col min="10246" max="10496" width="9.140625" style="23"/>
    <col min="10497" max="10497" width="20.85546875" style="23" customWidth="1"/>
    <col min="10498" max="10498" width="48.5703125" style="23" customWidth="1"/>
    <col min="10499" max="10499" width="10.28515625" style="23" customWidth="1"/>
    <col min="10500" max="10500" width="10.5703125" style="23" customWidth="1"/>
    <col min="10501" max="10501" width="9.42578125" style="23" customWidth="1"/>
    <col min="10502" max="10752" width="9.140625" style="23"/>
    <col min="10753" max="10753" width="20.85546875" style="23" customWidth="1"/>
    <col min="10754" max="10754" width="48.5703125" style="23" customWidth="1"/>
    <col min="10755" max="10755" width="10.28515625" style="23" customWidth="1"/>
    <col min="10756" max="10756" width="10.5703125" style="23" customWidth="1"/>
    <col min="10757" max="10757" width="9.42578125" style="23" customWidth="1"/>
    <col min="10758" max="11008" width="9.140625" style="23"/>
    <col min="11009" max="11009" width="20.85546875" style="23" customWidth="1"/>
    <col min="11010" max="11010" width="48.5703125" style="23" customWidth="1"/>
    <col min="11011" max="11011" width="10.28515625" style="23" customWidth="1"/>
    <col min="11012" max="11012" width="10.5703125" style="23" customWidth="1"/>
    <col min="11013" max="11013" width="9.42578125" style="23" customWidth="1"/>
    <col min="11014" max="11264" width="9.140625" style="23"/>
    <col min="11265" max="11265" width="20.85546875" style="23" customWidth="1"/>
    <col min="11266" max="11266" width="48.5703125" style="23" customWidth="1"/>
    <col min="11267" max="11267" width="10.28515625" style="23" customWidth="1"/>
    <col min="11268" max="11268" width="10.5703125" style="23" customWidth="1"/>
    <col min="11269" max="11269" width="9.42578125" style="23" customWidth="1"/>
    <col min="11270" max="11520" width="9.140625" style="23"/>
    <col min="11521" max="11521" width="20.85546875" style="23" customWidth="1"/>
    <col min="11522" max="11522" width="48.5703125" style="23" customWidth="1"/>
    <col min="11523" max="11523" width="10.28515625" style="23" customWidth="1"/>
    <col min="11524" max="11524" width="10.5703125" style="23" customWidth="1"/>
    <col min="11525" max="11525" width="9.42578125" style="23" customWidth="1"/>
    <col min="11526" max="11776" width="9.140625" style="23"/>
    <col min="11777" max="11777" width="20.85546875" style="23" customWidth="1"/>
    <col min="11778" max="11778" width="48.5703125" style="23" customWidth="1"/>
    <col min="11779" max="11779" width="10.28515625" style="23" customWidth="1"/>
    <col min="11780" max="11780" width="10.5703125" style="23" customWidth="1"/>
    <col min="11781" max="11781" width="9.42578125" style="23" customWidth="1"/>
    <col min="11782" max="12032" width="9.140625" style="23"/>
    <col min="12033" max="12033" width="20.85546875" style="23" customWidth="1"/>
    <col min="12034" max="12034" width="48.5703125" style="23" customWidth="1"/>
    <col min="12035" max="12035" width="10.28515625" style="23" customWidth="1"/>
    <col min="12036" max="12036" width="10.5703125" style="23" customWidth="1"/>
    <col min="12037" max="12037" width="9.42578125" style="23" customWidth="1"/>
    <col min="12038" max="12288" width="9.140625" style="23"/>
    <col min="12289" max="12289" width="20.85546875" style="23" customWidth="1"/>
    <col min="12290" max="12290" width="48.5703125" style="23" customWidth="1"/>
    <col min="12291" max="12291" width="10.28515625" style="23" customWidth="1"/>
    <col min="12292" max="12292" width="10.5703125" style="23" customWidth="1"/>
    <col min="12293" max="12293" width="9.42578125" style="23" customWidth="1"/>
    <col min="12294" max="12544" width="9.140625" style="23"/>
    <col min="12545" max="12545" width="20.85546875" style="23" customWidth="1"/>
    <col min="12546" max="12546" width="48.5703125" style="23" customWidth="1"/>
    <col min="12547" max="12547" width="10.28515625" style="23" customWidth="1"/>
    <col min="12548" max="12548" width="10.5703125" style="23" customWidth="1"/>
    <col min="12549" max="12549" width="9.42578125" style="23" customWidth="1"/>
    <col min="12550" max="12800" width="9.140625" style="23"/>
    <col min="12801" max="12801" width="20.85546875" style="23" customWidth="1"/>
    <col min="12802" max="12802" width="48.5703125" style="23" customWidth="1"/>
    <col min="12803" max="12803" width="10.28515625" style="23" customWidth="1"/>
    <col min="12804" max="12804" width="10.5703125" style="23" customWidth="1"/>
    <col min="12805" max="12805" width="9.42578125" style="23" customWidth="1"/>
    <col min="12806" max="13056" width="9.140625" style="23"/>
    <col min="13057" max="13057" width="20.85546875" style="23" customWidth="1"/>
    <col min="13058" max="13058" width="48.5703125" style="23" customWidth="1"/>
    <col min="13059" max="13059" width="10.28515625" style="23" customWidth="1"/>
    <col min="13060" max="13060" width="10.5703125" style="23" customWidth="1"/>
    <col min="13061" max="13061" width="9.42578125" style="23" customWidth="1"/>
    <col min="13062" max="13312" width="9.140625" style="23"/>
    <col min="13313" max="13313" width="20.85546875" style="23" customWidth="1"/>
    <col min="13314" max="13314" width="48.5703125" style="23" customWidth="1"/>
    <col min="13315" max="13315" width="10.28515625" style="23" customWidth="1"/>
    <col min="13316" max="13316" width="10.5703125" style="23" customWidth="1"/>
    <col min="13317" max="13317" width="9.42578125" style="23" customWidth="1"/>
    <col min="13318" max="13568" width="9.140625" style="23"/>
    <col min="13569" max="13569" width="20.85546875" style="23" customWidth="1"/>
    <col min="13570" max="13570" width="48.5703125" style="23" customWidth="1"/>
    <col min="13571" max="13571" width="10.28515625" style="23" customWidth="1"/>
    <col min="13572" max="13572" width="10.5703125" style="23" customWidth="1"/>
    <col min="13573" max="13573" width="9.42578125" style="23" customWidth="1"/>
    <col min="13574" max="13824" width="9.140625" style="23"/>
    <col min="13825" max="13825" width="20.85546875" style="23" customWidth="1"/>
    <col min="13826" max="13826" width="48.5703125" style="23" customWidth="1"/>
    <col min="13827" max="13827" width="10.28515625" style="23" customWidth="1"/>
    <col min="13828" max="13828" width="10.5703125" style="23" customWidth="1"/>
    <col min="13829" max="13829" width="9.42578125" style="23" customWidth="1"/>
    <col min="13830" max="14080" width="9.140625" style="23"/>
    <col min="14081" max="14081" width="20.85546875" style="23" customWidth="1"/>
    <col min="14082" max="14082" width="48.5703125" style="23" customWidth="1"/>
    <col min="14083" max="14083" width="10.28515625" style="23" customWidth="1"/>
    <col min="14084" max="14084" width="10.5703125" style="23" customWidth="1"/>
    <col min="14085" max="14085" width="9.42578125" style="23" customWidth="1"/>
    <col min="14086" max="14336" width="9.140625" style="23"/>
    <col min="14337" max="14337" width="20.85546875" style="23" customWidth="1"/>
    <col min="14338" max="14338" width="48.5703125" style="23" customWidth="1"/>
    <col min="14339" max="14339" width="10.28515625" style="23" customWidth="1"/>
    <col min="14340" max="14340" width="10.5703125" style="23" customWidth="1"/>
    <col min="14341" max="14341" width="9.42578125" style="23" customWidth="1"/>
    <col min="14342" max="14592" width="9.140625" style="23"/>
    <col min="14593" max="14593" width="20.85546875" style="23" customWidth="1"/>
    <col min="14594" max="14594" width="48.5703125" style="23" customWidth="1"/>
    <col min="14595" max="14595" width="10.28515625" style="23" customWidth="1"/>
    <col min="14596" max="14596" width="10.5703125" style="23" customWidth="1"/>
    <col min="14597" max="14597" width="9.42578125" style="23" customWidth="1"/>
    <col min="14598" max="14848" width="9.140625" style="23"/>
    <col min="14849" max="14849" width="20.85546875" style="23" customWidth="1"/>
    <col min="14850" max="14850" width="48.5703125" style="23" customWidth="1"/>
    <col min="14851" max="14851" width="10.28515625" style="23" customWidth="1"/>
    <col min="14852" max="14852" width="10.5703125" style="23" customWidth="1"/>
    <col min="14853" max="14853" width="9.42578125" style="23" customWidth="1"/>
    <col min="14854" max="15104" width="9.140625" style="23"/>
    <col min="15105" max="15105" width="20.85546875" style="23" customWidth="1"/>
    <col min="15106" max="15106" width="48.5703125" style="23" customWidth="1"/>
    <col min="15107" max="15107" width="10.28515625" style="23" customWidth="1"/>
    <col min="15108" max="15108" width="10.5703125" style="23" customWidth="1"/>
    <col min="15109" max="15109" width="9.42578125" style="23" customWidth="1"/>
    <col min="15110" max="15360" width="9.140625" style="23"/>
    <col min="15361" max="15361" width="20.85546875" style="23" customWidth="1"/>
    <col min="15362" max="15362" width="48.5703125" style="23" customWidth="1"/>
    <col min="15363" max="15363" width="10.28515625" style="23" customWidth="1"/>
    <col min="15364" max="15364" width="10.5703125" style="23" customWidth="1"/>
    <col min="15365" max="15365" width="9.42578125" style="23" customWidth="1"/>
    <col min="15366" max="15616" width="9.140625" style="23"/>
    <col min="15617" max="15617" width="20.85546875" style="23" customWidth="1"/>
    <col min="15618" max="15618" width="48.5703125" style="23" customWidth="1"/>
    <col min="15619" max="15619" width="10.28515625" style="23" customWidth="1"/>
    <col min="15620" max="15620" width="10.5703125" style="23" customWidth="1"/>
    <col min="15621" max="15621" width="9.42578125" style="23" customWidth="1"/>
    <col min="15622" max="15872" width="9.140625" style="23"/>
    <col min="15873" max="15873" width="20.85546875" style="23" customWidth="1"/>
    <col min="15874" max="15874" width="48.5703125" style="23" customWidth="1"/>
    <col min="15875" max="15875" width="10.28515625" style="23" customWidth="1"/>
    <col min="15876" max="15876" width="10.5703125" style="23" customWidth="1"/>
    <col min="15877" max="15877" width="9.42578125" style="23" customWidth="1"/>
    <col min="15878" max="16128" width="9.140625" style="23"/>
    <col min="16129" max="16129" width="20.85546875" style="23" customWidth="1"/>
    <col min="16130" max="16130" width="48.5703125" style="23" customWidth="1"/>
    <col min="16131" max="16131" width="10.28515625" style="23" customWidth="1"/>
    <col min="16132" max="16132" width="10.5703125" style="23" customWidth="1"/>
    <col min="16133" max="16133" width="9.42578125" style="23" customWidth="1"/>
    <col min="16134" max="16384" width="9.140625" style="23"/>
  </cols>
  <sheetData>
    <row r="1" spans="1:5" ht="14.25" x14ac:dyDescent="0.2">
      <c r="C1" s="428" t="s">
        <v>122</v>
      </c>
      <c r="D1" s="428"/>
      <c r="E1" s="428"/>
    </row>
    <row r="2" spans="1:5" ht="15" x14ac:dyDescent="0.2">
      <c r="C2" s="427" t="s">
        <v>92</v>
      </c>
      <c r="D2" s="427"/>
      <c r="E2" s="427"/>
    </row>
    <row r="3" spans="1:5" ht="15" x14ac:dyDescent="0.2">
      <c r="C3" s="429" t="s">
        <v>93</v>
      </c>
      <c r="D3" s="429"/>
      <c r="E3" s="429"/>
    </row>
    <row r="4" spans="1:5" ht="15" x14ac:dyDescent="0.2">
      <c r="C4" s="427" t="s">
        <v>471</v>
      </c>
      <c r="D4" s="427"/>
      <c r="E4" s="427"/>
    </row>
    <row r="7" spans="1:5" ht="12.75" customHeight="1" x14ac:dyDescent="0.2">
      <c r="A7" s="431" t="s">
        <v>123</v>
      </c>
      <c r="B7" s="431"/>
      <c r="C7" s="431"/>
      <c r="D7" s="432"/>
      <c r="E7" s="432"/>
    </row>
    <row r="8" spans="1:5" x14ac:dyDescent="0.2">
      <c r="A8" s="433" t="s">
        <v>227</v>
      </c>
      <c r="B8" s="432"/>
      <c r="C8" s="432"/>
      <c r="D8" s="432"/>
      <c r="E8" s="432"/>
    </row>
    <row r="9" spans="1:5" x14ac:dyDescent="0.2">
      <c r="A9" s="434"/>
      <c r="B9" s="434"/>
      <c r="C9" s="434"/>
      <c r="D9" s="434"/>
      <c r="E9" s="434"/>
    </row>
    <row r="10" spans="1:5" ht="14.25" x14ac:dyDescent="0.2">
      <c r="A10" s="435" t="s">
        <v>131</v>
      </c>
      <c r="B10" s="430" t="s">
        <v>124</v>
      </c>
      <c r="C10" s="306" t="s">
        <v>125</v>
      </c>
      <c r="D10" s="306" t="s">
        <v>125</v>
      </c>
      <c r="E10" s="306" t="s">
        <v>125</v>
      </c>
    </row>
    <row r="11" spans="1:5" ht="42.75" x14ac:dyDescent="0.2">
      <c r="A11" s="436"/>
      <c r="B11" s="430"/>
      <c r="C11" s="307" t="s">
        <v>228</v>
      </c>
      <c r="D11" s="307" t="s">
        <v>229</v>
      </c>
      <c r="E11" s="307" t="s">
        <v>230</v>
      </c>
    </row>
    <row r="12" spans="1:5" s="24" customFormat="1" ht="12.75" customHeight="1" x14ac:dyDescent="0.2">
      <c r="A12" s="308">
        <v>1</v>
      </c>
      <c r="B12" s="308">
        <v>2</v>
      </c>
      <c r="C12" s="308">
        <v>3</v>
      </c>
      <c r="D12" s="308">
        <v>4</v>
      </c>
      <c r="E12" s="308">
        <v>5</v>
      </c>
    </row>
    <row r="13" spans="1:5" ht="44.25" customHeight="1" x14ac:dyDescent="0.2">
      <c r="A13" s="309" t="s">
        <v>74</v>
      </c>
      <c r="B13" s="310" t="s">
        <v>126</v>
      </c>
      <c r="C13" s="311">
        <f>C14</f>
        <v>22709.5</v>
      </c>
      <c r="D13" s="311">
        <f>D14</f>
        <v>23370.6</v>
      </c>
      <c r="E13" s="311">
        <f>E14</f>
        <v>24076</v>
      </c>
    </row>
    <row r="14" spans="1:5" ht="30" x14ac:dyDescent="0.2">
      <c r="A14" s="312" t="s">
        <v>74</v>
      </c>
      <c r="B14" s="25" t="s">
        <v>127</v>
      </c>
      <c r="C14" s="304">
        <f>'приложение 2 на 2022 '!E30</f>
        <v>22709.5</v>
      </c>
      <c r="D14" s="304">
        <f>'ПРИЛОЖЕНИЕ 2 на 2023'!E32</f>
        <v>23370.6</v>
      </c>
      <c r="E14" s="304">
        <f>'ПРИЛОЖЕНИЕ 2 на 2024 год'!E32</f>
        <v>24076</v>
      </c>
    </row>
    <row r="15" spans="1:5" ht="42.75" x14ac:dyDescent="0.2">
      <c r="A15" s="309" t="s">
        <v>239</v>
      </c>
      <c r="B15" s="310" t="s">
        <v>77</v>
      </c>
      <c r="C15" s="311">
        <f>C16+C17+C18+C20+C21+C22+C23+C24+C25+C19</f>
        <v>84987.459690000003</v>
      </c>
      <c r="D15" s="311">
        <f t="shared" ref="D15:E15" si="0">D16+D17+D18+D20+D21+D22+D23+D24+D25+D19</f>
        <v>3211.95</v>
      </c>
      <c r="E15" s="311">
        <f t="shared" si="0"/>
        <v>680.8</v>
      </c>
    </row>
    <row r="16" spans="1:5" ht="75" x14ac:dyDescent="0.2">
      <c r="A16" s="312" t="s">
        <v>78</v>
      </c>
      <c r="B16" s="25" t="s">
        <v>128</v>
      </c>
      <c r="C16" s="304">
        <f>'приложение 2 на 2022 '!E39</f>
        <v>2941.4189999999999</v>
      </c>
      <c r="D16" s="304">
        <v>0</v>
      </c>
      <c r="E16" s="304">
        <v>0</v>
      </c>
    </row>
    <row r="17" spans="1:5" ht="135" x14ac:dyDescent="0.2">
      <c r="A17" s="313" t="s">
        <v>174</v>
      </c>
      <c r="B17" s="25" t="s">
        <v>175</v>
      </c>
      <c r="C17" s="304">
        <v>0</v>
      </c>
      <c r="D17" s="304">
        <f>'ПРИЛОЖЕНИЕ 2 на 2023'!E34</f>
        <v>2590.35</v>
      </c>
      <c r="E17" s="304">
        <v>0</v>
      </c>
    </row>
    <row r="18" spans="1:5" ht="45" x14ac:dyDescent="0.2">
      <c r="A18" s="312" t="s">
        <v>223</v>
      </c>
      <c r="B18" s="25" t="s">
        <v>237</v>
      </c>
      <c r="C18" s="304">
        <f>'приложение 2 на 2022 '!E40</f>
        <v>10329.361999999999</v>
      </c>
      <c r="D18" s="304">
        <v>0</v>
      </c>
      <c r="E18" s="304">
        <v>0</v>
      </c>
    </row>
    <row r="19" spans="1:5" ht="120" x14ac:dyDescent="0.2">
      <c r="A19" s="312" t="s">
        <v>438</v>
      </c>
      <c r="B19" s="25" t="s">
        <v>442</v>
      </c>
      <c r="C19" s="304">
        <f>'приложение 2 на 2022 '!E41</f>
        <v>56521.839690000001</v>
      </c>
      <c r="D19" s="304">
        <v>0</v>
      </c>
      <c r="E19" s="304">
        <v>0</v>
      </c>
    </row>
    <row r="20" spans="1:5" ht="15" x14ac:dyDescent="0.2">
      <c r="A20" s="312" t="s">
        <v>79</v>
      </c>
      <c r="B20" s="25" t="s">
        <v>231</v>
      </c>
      <c r="C20" s="304">
        <f>'приложение 2 на 2022 '!E33</f>
        <v>793.9</v>
      </c>
      <c r="D20" s="304">
        <f>'ПРИЛОЖЕНИЕ 2 на 2023'!E35</f>
        <v>621.6</v>
      </c>
      <c r="E20" s="304">
        <f>'ПРИЛОЖЕНИЕ 2 на 2024 год'!E34</f>
        <v>680.8</v>
      </c>
    </row>
    <row r="21" spans="1:5" ht="15" x14ac:dyDescent="0.2">
      <c r="A21" s="312" t="s">
        <v>79</v>
      </c>
      <c r="B21" s="25" t="s">
        <v>233</v>
      </c>
      <c r="C21" s="304">
        <f>'приложение 2 на 2022 '!E32</f>
        <v>1567.5</v>
      </c>
      <c r="D21" s="304">
        <v>0</v>
      </c>
      <c r="E21" s="304">
        <v>0</v>
      </c>
    </row>
    <row r="22" spans="1:5" ht="15" x14ac:dyDescent="0.2">
      <c r="A22" s="312" t="s">
        <v>79</v>
      </c>
      <c r="B22" s="25" t="s">
        <v>234</v>
      </c>
      <c r="C22" s="304">
        <f>'приложение 2 на 2022 '!E34</f>
        <v>3000</v>
      </c>
      <c r="D22" s="304">
        <v>0</v>
      </c>
      <c r="E22" s="304">
        <v>0</v>
      </c>
    </row>
    <row r="23" spans="1:5" ht="15" x14ac:dyDescent="0.2">
      <c r="A23" s="312" t="s">
        <v>79</v>
      </c>
      <c r="B23" s="25" t="s">
        <v>235</v>
      </c>
      <c r="C23" s="304">
        <f>'приложение 2 на 2022 '!E35</f>
        <v>1054.9000000000001</v>
      </c>
      <c r="D23" s="304">
        <v>0</v>
      </c>
      <c r="E23" s="304">
        <v>0</v>
      </c>
    </row>
    <row r="24" spans="1:5" ht="15" x14ac:dyDescent="0.2">
      <c r="A24" s="312" t="s">
        <v>79</v>
      </c>
      <c r="B24" s="25" t="s">
        <v>232</v>
      </c>
      <c r="C24" s="304">
        <f>'приложение 2 на 2022 '!E36</f>
        <v>909.7</v>
      </c>
      <c r="D24" s="304">
        <v>0</v>
      </c>
      <c r="E24" s="304">
        <v>0</v>
      </c>
    </row>
    <row r="25" spans="1:5" ht="15" x14ac:dyDescent="0.2">
      <c r="A25" s="312" t="s">
        <v>79</v>
      </c>
      <c r="B25" s="25" t="s">
        <v>236</v>
      </c>
      <c r="C25" s="304">
        <f>'приложение 2 на 2022 '!E38</f>
        <v>7868.8389999999999</v>
      </c>
      <c r="D25" s="304">
        <v>0</v>
      </c>
      <c r="E25" s="304">
        <v>0</v>
      </c>
    </row>
    <row r="26" spans="1:5" ht="30" x14ac:dyDescent="0.2">
      <c r="A26" s="314" t="s">
        <v>238</v>
      </c>
      <c r="B26" s="305" t="s">
        <v>82</v>
      </c>
      <c r="C26" s="315">
        <f>C27+C28</f>
        <v>293.12</v>
      </c>
      <c r="D26" s="315">
        <f t="shared" ref="D26:E26" si="1">D27+D28</f>
        <v>303.12</v>
      </c>
      <c r="E26" s="315">
        <f t="shared" si="1"/>
        <v>313.41999999999996</v>
      </c>
    </row>
    <row r="27" spans="1:5" ht="42.6" customHeight="1" x14ac:dyDescent="0.2">
      <c r="A27" s="312" t="s">
        <v>83</v>
      </c>
      <c r="B27" s="25" t="s">
        <v>129</v>
      </c>
      <c r="C27" s="304">
        <f>'приложение 2 на 2022 '!E43</f>
        <v>3.52</v>
      </c>
      <c r="D27" s="304">
        <f>'ПРИЛОЖЕНИЕ 2 на 2023'!E38</f>
        <v>3.52</v>
      </c>
      <c r="E27" s="304">
        <f>'ПРИЛОЖЕНИЕ 2 на 2024 год'!E36</f>
        <v>3.52</v>
      </c>
    </row>
    <row r="28" spans="1:5" ht="60" x14ac:dyDescent="0.2">
      <c r="A28" s="316" t="s">
        <v>286</v>
      </c>
      <c r="B28" s="316" t="s">
        <v>86</v>
      </c>
      <c r="C28" s="317">
        <f>'приложение 2 на 2022 '!E44</f>
        <v>289.60000000000002</v>
      </c>
      <c r="D28" s="317">
        <f>'ПРИЛОЖЕНИЕ 2 на 2023'!E39</f>
        <v>299.60000000000002</v>
      </c>
      <c r="E28" s="317">
        <f>'ПРИЛОЖЕНИЕ 2 на 2024 год'!E37</f>
        <v>309.89999999999998</v>
      </c>
    </row>
    <row r="29" spans="1:5" ht="45" x14ac:dyDescent="0.2">
      <c r="A29" s="318" t="s">
        <v>88</v>
      </c>
      <c r="B29" s="319" t="s">
        <v>89</v>
      </c>
      <c r="C29" s="315">
        <f>SUM(C30:C30)</f>
        <v>14214.67</v>
      </c>
      <c r="D29" s="315">
        <f>SUM(D30:D30)</f>
        <v>0</v>
      </c>
      <c r="E29" s="315">
        <f>'ПРИЛОЖЕНИЕ 2 на 2024 год'!E38</f>
        <v>0</v>
      </c>
    </row>
    <row r="30" spans="1:5" ht="45" x14ac:dyDescent="0.2">
      <c r="A30" s="324" t="s">
        <v>88</v>
      </c>
      <c r="B30" s="325" t="s">
        <v>89</v>
      </c>
      <c r="C30" s="326">
        <f>'приложение 2 на 2022 '!E46</f>
        <v>14214.67</v>
      </c>
      <c r="D30" s="326"/>
      <c r="E30" s="326"/>
    </row>
    <row r="31" spans="1:5" ht="14.25" x14ac:dyDescent="0.2">
      <c r="A31" s="320"/>
      <c r="B31" s="321" t="s">
        <v>130</v>
      </c>
      <c r="C31" s="311">
        <f>C29+C26+C15+C13</f>
        <v>122204.74969</v>
      </c>
      <c r="D31" s="311">
        <f>D29+D26+D15+D13</f>
        <v>26885.67</v>
      </c>
      <c r="E31" s="311">
        <f>E29+E26+E15+E13</f>
        <v>25070.22</v>
      </c>
    </row>
    <row r="32" spans="1:5" ht="14.25" x14ac:dyDescent="0.2">
      <c r="A32" s="27"/>
      <c r="B32" s="27"/>
      <c r="C32" s="28"/>
      <c r="D32" s="29"/>
      <c r="E32" s="29"/>
    </row>
    <row r="33" spans="1:3" ht="102.75" customHeight="1" x14ac:dyDescent="0.2">
      <c r="A33"/>
      <c r="B33"/>
      <c r="C33"/>
    </row>
    <row r="34" spans="1:3" ht="69" customHeight="1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ht="85.5" customHeight="1" x14ac:dyDescent="0.2">
      <c r="A39"/>
      <c r="B39"/>
      <c r="C39"/>
    </row>
    <row r="40" spans="1:3" ht="80.25" customHeight="1" x14ac:dyDescent="0.2">
      <c r="A40"/>
      <c r="B40"/>
      <c r="C40"/>
    </row>
    <row r="41" spans="1:3" ht="102.75" customHeight="1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x14ac:dyDescent="0.2">
      <c r="A45"/>
      <c r="B45"/>
      <c r="C45"/>
    </row>
    <row r="46" spans="1:3" ht="66" customHeight="1" x14ac:dyDescent="0.2">
      <c r="A46"/>
      <c r="B46"/>
      <c r="C46"/>
    </row>
    <row r="47" spans="1:3" ht="81" customHeight="1" x14ac:dyDescent="0.2">
      <c r="A47"/>
      <c r="B47"/>
      <c r="C47"/>
    </row>
    <row r="48" spans="1:3" ht="68.25" customHeight="1" x14ac:dyDescent="0.2">
      <c r="A48"/>
      <c r="B48"/>
      <c r="C48"/>
    </row>
    <row r="49" spans="1:3" ht="94.5" customHeight="1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x14ac:dyDescent="0.2">
      <c r="A52"/>
      <c r="B52"/>
      <c r="C52"/>
    </row>
    <row r="53" spans="1:3" ht="65.25" customHeight="1" x14ac:dyDescent="0.2">
      <c r="A53"/>
      <c r="B53"/>
      <c r="C53"/>
    </row>
    <row r="54" spans="1:3" ht="81" customHeight="1" x14ac:dyDescent="0.2">
      <c r="A54"/>
      <c r="B54"/>
      <c r="C54"/>
    </row>
    <row r="55" spans="1:3" ht="60.75" customHeight="1" x14ac:dyDescent="0.2">
      <c r="A55"/>
      <c r="B55"/>
      <c r="C55"/>
    </row>
    <row r="56" spans="1:3" ht="63.75" customHeight="1" x14ac:dyDescent="0.2">
      <c r="A56"/>
      <c r="B56"/>
      <c r="C56"/>
    </row>
    <row r="57" spans="1:3" ht="52.5" customHeight="1" x14ac:dyDescent="0.2">
      <c r="A57"/>
      <c r="B57"/>
      <c r="C57"/>
    </row>
    <row r="58" spans="1:3" ht="65.25" customHeight="1" x14ac:dyDescent="0.2">
      <c r="A58"/>
      <c r="B58"/>
      <c r="C58"/>
    </row>
    <row r="59" spans="1:3" ht="97.5" customHeight="1" x14ac:dyDescent="0.2">
      <c r="A59"/>
      <c r="B59"/>
      <c r="C59"/>
    </row>
    <row r="60" spans="1:3" ht="78.75" customHeight="1" x14ac:dyDescent="0.2">
      <c r="A60"/>
      <c r="B60"/>
      <c r="C60"/>
    </row>
    <row r="61" spans="1:3" ht="48" customHeight="1" x14ac:dyDescent="0.2">
      <c r="A61"/>
      <c r="B61"/>
      <c r="C61"/>
    </row>
    <row r="62" spans="1:3" ht="84" customHeight="1" x14ac:dyDescent="0.2">
      <c r="A62"/>
      <c r="B62"/>
      <c r="C62"/>
    </row>
    <row r="63" spans="1:3" ht="65.25" customHeight="1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x14ac:dyDescent="0.2">
      <c r="A69"/>
      <c r="B69"/>
      <c r="C69"/>
    </row>
    <row r="70" spans="1:3" ht="21" customHeight="1" x14ac:dyDescent="0.2">
      <c r="A70"/>
      <c r="B70"/>
      <c r="C70"/>
    </row>
    <row r="71" spans="1:3" ht="51" customHeight="1" x14ac:dyDescent="0.2">
      <c r="A71"/>
      <c r="B71"/>
      <c r="C71"/>
    </row>
    <row r="72" spans="1:3" x14ac:dyDescent="0.2">
      <c r="A72"/>
      <c r="B72"/>
      <c r="C72"/>
    </row>
    <row r="73" spans="1:3" x14ac:dyDescent="0.2">
      <c r="A73"/>
      <c r="B73"/>
      <c r="C73"/>
    </row>
    <row r="74" spans="1:3" ht="24.75" customHeight="1" x14ac:dyDescent="0.2">
      <c r="A74"/>
      <c r="B74"/>
      <c r="C74"/>
    </row>
    <row r="75" spans="1:3" x14ac:dyDescent="0.2">
      <c r="A75"/>
      <c r="B75"/>
      <c r="C75"/>
    </row>
    <row r="76" spans="1:3" ht="22.5" customHeight="1" x14ac:dyDescent="0.2">
      <c r="A76"/>
      <c r="B76"/>
      <c r="C76"/>
    </row>
    <row r="77" spans="1:3" x14ac:dyDescent="0.2">
      <c r="A77"/>
      <c r="B77"/>
      <c r="C77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tabSelected="1" topLeftCell="A25" workbookViewId="0">
      <selection activeCell="E6" sqref="E6:E8"/>
    </sheetView>
  </sheetViews>
  <sheetFormatPr defaultRowHeight="12.75" x14ac:dyDescent="0.2"/>
  <cols>
    <col min="1" max="1" width="36.140625" customWidth="1"/>
    <col min="2" max="2" width="9.140625" style="33" customWidth="1"/>
    <col min="3" max="3" width="7.140625" style="33" customWidth="1"/>
    <col min="4" max="4" width="12.7109375" style="33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30" t="s">
        <v>132</v>
      </c>
      <c r="C1" s="30"/>
      <c r="D1" s="30"/>
    </row>
    <row r="2" spans="1:6" ht="15" x14ac:dyDescent="0.25">
      <c r="B2" s="31" t="s">
        <v>133</v>
      </c>
      <c r="C2" s="31"/>
      <c r="D2" s="31"/>
    </row>
    <row r="3" spans="1:6" ht="15" x14ac:dyDescent="0.25">
      <c r="B3" s="31" t="s">
        <v>93</v>
      </c>
      <c r="C3" s="31"/>
      <c r="D3" s="31"/>
    </row>
    <row r="4" spans="1:6" ht="15" x14ac:dyDescent="0.25">
      <c r="B4" s="31" t="s">
        <v>471</v>
      </c>
      <c r="C4" s="31"/>
      <c r="D4" s="31"/>
    </row>
    <row r="5" spans="1:6" ht="67.5" customHeight="1" thickBot="1" x14ac:dyDescent="0.25">
      <c r="A5" s="437" t="s">
        <v>240</v>
      </c>
      <c r="B5" s="437"/>
      <c r="C5" s="437"/>
      <c r="D5" s="437"/>
      <c r="E5" s="437"/>
      <c r="F5" s="437"/>
    </row>
    <row r="6" spans="1:6" ht="15.75" customHeight="1" x14ac:dyDescent="0.2">
      <c r="A6" s="438" t="s">
        <v>2</v>
      </c>
      <c r="B6" s="440" t="s">
        <v>134</v>
      </c>
      <c r="C6" s="440" t="s">
        <v>134</v>
      </c>
      <c r="D6" s="442" t="s">
        <v>135</v>
      </c>
      <c r="E6" s="442" t="s">
        <v>162</v>
      </c>
      <c r="F6" s="442" t="s">
        <v>241</v>
      </c>
    </row>
    <row r="7" spans="1:6" s="76" customFormat="1" ht="16.5" customHeight="1" x14ac:dyDescent="0.2">
      <c r="A7" s="439"/>
      <c r="B7" s="441"/>
      <c r="C7" s="441"/>
      <c r="D7" s="443"/>
      <c r="E7" s="443"/>
      <c r="F7" s="443"/>
    </row>
    <row r="8" spans="1:6" ht="19.5" customHeight="1" x14ac:dyDescent="0.2">
      <c r="A8" s="439"/>
      <c r="B8" s="441"/>
      <c r="C8" s="441"/>
      <c r="D8" s="444"/>
      <c r="E8" s="444"/>
      <c r="F8" s="444"/>
    </row>
    <row r="9" spans="1:6" ht="15.75" customHeight="1" x14ac:dyDescent="0.2">
      <c r="A9" s="34" t="s">
        <v>136</v>
      </c>
      <c r="B9" s="35" t="s">
        <v>4</v>
      </c>
      <c r="C9" s="35"/>
      <c r="D9" s="41">
        <f>SUM(D10:D14)</f>
        <v>17088.501800000002</v>
      </c>
      <c r="E9" s="41">
        <f>E10+E11+E13+E14</f>
        <v>17285.11</v>
      </c>
      <c r="F9" s="41">
        <f>F10+F11+F13+F14</f>
        <v>17516.120000000003</v>
      </c>
    </row>
    <row r="10" spans="1:6" ht="32.25" customHeight="1" x14ac:dyDescent="0.2">
      <c r="A10" s="191" t="s">
        <v>137</v>
      </c>
      <c r="B10" s="190"/>
      <c r="C10" s="190" t="s">
        <v>6</v>
      </c>
      <c r="D10" s="187">
        <f>'приложение 7'!S13</f>
        <v>200</v>
      </c>
      <c r="E10" s="187">
        <f>'приложение 7'!T13</f>
        <v>200</v>
      </c>
      <c r="F10" s="187">
        <f>'приложение 7'!U13</f>
        <v>300</v>
      </c>
    </row>
    <row r="11" spans="1:6" ht="32.25" customHeight="1" x14ac:dyDescent="0.2">
      <c r="A11" s="191" t="s">
        <v>138</v>
      </c>
      <c r="B11" s="190"/>
      <c r="C11" s="190" t="s">
        <v>8</v>
      </c>
      <c r="D11" s="187">
        <f>'приложение 7'!S20</f>
        <v>15908.801800000001</v>
      </c>
      <c r="E11" s="187">
        <f>'приложение 7'!T20</f>
        <v>15685.11</v>
      </c>
      <c r="F11" s="187">
        <f>'приложение 7'!U20</f>
        <v>15816.12</v>
      </c>
    </row>
    <row r="12" spans="1:6" ht="20.25" customHeight="1" x14ac:dyDescent="0.2">
      <c r="A12" s="191" t="s">
        <v>36</v>
      </c>
      <c r="B12" s="190"/>
      <c r="C12" s="190" t="s">
        <v>37</v>
      </c>
      <c r="D12" s="187">
        <f>'приложение 7'!S47</f>
        <v>229.7</v>
      </c>
      <c r="E12" s="187">
        <f>'приложение 7'!T47</f>
        <v>0</v>
      </c>
      <c r="F12" s="187">
        <f>'приложение 7'!U47</f>
        <v>0</v>
      </c>
    </row>
    <row r="13" spans="1:6" ht="30" customHeight="1" x14ac:dyDescent="0.2">
      <c r="A13" s="191" t="s">
        <v>139</v>
      </c>
      <c r="B13" s="190"/>
      <c r="C13" s="190" t="s">
        <v>11</v>
      </c>
      <c r="D13" s="187">
        <f>'приложение 7'!S58</f>
        <v>50</v>
      </c>
      <c r="E13" s="187">
        <f>'приложение 7'!T58</f>
        <v>1000</v>
      </c>
      <c r="F13" s="187">
        <f>'приложение 7'!U58</f>
        <v>1000</v>
      </c>
    </row>
    <row r="14" spans="1:6" ht="16.5" customHeight="1" x14ac:dyDescent="0.25">
      <c r="A14" s="36" t="s">
        <v>14</v>
      </c>
      <c r="B14" s="37"/>
      <c r="C14" s="37" t="s">
        <v>13</v>
      </c>
      <c r="D14" s="38">
        <f>'приложение 7'!S65</f>
        <v>700</v>
      </c>
      <c r="E14" s="38">
        <f>'приложение 7'!T65</f>
        <v>400</v>
      </c>
      <c r="F14" s="38">
        <f>'приложение 7'!U65</f>
        <v>400</v>
      </c>
    </row>
    <row r="15" spans="1:6" ht="18.75" customHeight="1" x14ac:dyDescent="0.25">
      <c r="A15" s="34" t="s">
        <v>140</v>
      </c>
      <c r="B15" s="35" t="s">
        <v>102</v>
      </c>
      <c r="C15" s="40"/>
      <c r="D15" s="41">
        <f>+D16</f>
        <v>289.60000000000002</v>
      </c>
      <c r="E15" s="41">
        <f>+E16</f>
        <v>299.60000000000002</v>
      </c>
      <c r="F15" s="41">
        <f>+F16</f>
        <v>309.89999999999998</v>
      </c>
    </row>
    <row r="16" spans="1:6" ht="50.25" customHeight="1" x14ac:dyDescent="0.25">
      <c r="A16" s="36" t="s">
        <v>141</v>
      </c>
      <c r="B16" s="37"/>
      <c r="C16" s="37" t="s">
        <v>28</v>
      </c>
      <c r="D16" s="38">
        <f>'приложение 7'!S75</f>
        <v>289.60000000000002</v>
      </c>
      <c r="E16" s="38">
        <f>'приложение 7'!T75</f>
        <v>299.60000000000002</v>
      </c>
      <c r="F16" s="38">
        <f>'приложение 7'!U75</f>
        <v>309.89999999999998</v>
      </c>
    </row>
    <row r="17" spans="1:6" ht="27" customHeight="1" x14ac:dyDescent="0.2">
      <c r="A17" s="34" t="s">
        <v>142</v>
      </c>
      <c r="B17" s="35" t="s">
        <v>24</v>
      </c>
      <c r="C17" s="35"/>
      <c r="D17" s="41">
        <f>D18</f>
        <v>200</v>
      </c>
      <c r="E17" s="41">
        <f t="shared" ref="E17:F17" si="0">E18</f>
        <v>200</v>
      </c>
      <c r="F17" s="41">
        <f t="shared" si="0"/>
        <v>200</v>
      </c>
    </row>
    <row r="18" spans="1:6" ht="24.75" customHeight="1" x14ac:dyDescent="0.25">
      <c r="A18" s="42" t="s">
        <v>105</v>
      </c>
      <c r="B18" s="43"/>
      <c r="C18" s="37" t="s">
        <v>33</v>
      </c>
      <c r="D18" s="38">
        <f>'приложение 7'!S83</f>
        <v>200</v>
      </c>
      <c r="E18" s="38">
        <f>'приложение 7'!T83</f>
        <v>200</v>
      </c>
      <c r="F18" s="38">
        <f>'приложение 7'!U83</f>
        <v>200</v>
      </c>
    </row>
    <row r="19" spans="1:6" ht="15.75" customHeight="1" x14ac:dyDescent="0.25">
      <c r="A19" s="34" t="s">
        <v>143</v>
      </c>
      <c r="B19" s="35" t="s">
        <v>107</v>
      </c>
      <c r="C19" s="40"/>
      <c r="D19" s="41">
        <f>SUM(D20:D21)</f>
        <v>14643.13571</v>
      </c>
      <c r="E19" s="41">
        <f>SUM(E20:E21)</f>
        <v>7506.21</v>
      </c>
      <c r="F19" s="41">
        <f>SUM(F20:F21)</f>
        <v>7833.46</v>
      </c>
    </row>
    <row r="20" spans="1:6" ht="17.25" customHeight="1" x14ac:dyDescent="0.25">
      <c r="A20" s="36" t="s">
        <v>144</v>
      </c>
      <c r="B20" s="37"/>
      <c r="C20" s="37" t="s">
        <v>25</v>
      </c>
      <c r="D20" s="45">
        <f>'приложение 7'!S91</f>
        <v>13838.13571</v>
      </c>
      <c r="E20" s="45">
        <f>'приложение 7'!T91</f>
        <v>7201.21</v>
      </c>
      <c r="F20" s="45">
        <f>'приложение 7'!U91</f>
        <v>7528.46</v>
      </c>
    </row>
    <row r="21" spans="1:6" ht="15" customHeight="1" x14ac:dyDescent="0.25">
      <c r="A21" s="36" t="s">
        <v>109</v>
      </c>
      <c r="B21" s="37"/>
      <c r="C21" s="37" t="s">
        <v>15</v>
      </c>
      <c r="D21" s="45">
        <f>'приложение 7'!S109</f>
        <v>805</v>
      </c>
      <c r="E21" s="45">
        <f>'приложение 7'!T109</f>
        <v>305</v>
      </c>
      <c r="F21" s="45">
        <f>'приложение 7'!U109</f>
        <v>305</v>
      </c>
    </row>
    <row r="22" spans="1:6" s="22" customFormat="1" ht="13.5" customHeight="1" x14ac:dyDescent="0.2">
      <c r="A22" s="46" t="s">
        <v>145</v>
      </c>
      <c r="B22" s="44" t="s">
        <v>26</v>
      </c>
      <c r="C22" s="44"/>
      <c r="D22" s="41">
        <f>SUM(D23:D25)</f>
        <v>109364.53236</v>
      </c>
      <c r="E22" s="41">
        <f>SUM(E23:E25)</f>
        <v>50231.487669999995</v>
      </c>
      <c r="F22" s="41">
        <f>SUM(F23:F25)</f>
        <v>19255.21</v>
      </c>
    </row>
    <row r="23" spans="1:6" ht="15" x14ac:dyDescent="0.25">
      <c r="A23" s="36" t="s">
        <v>111</v>
      </c>
      <c r="B23" s="37"/>
      <c r="C23" s="37" t="s">
        <v>16</v>
      </c>
      <c r="D23" s="45">
        <f>'приложение 7'!S119</f>
        <v>67736.548089999997</v>
      </c>
      <c r="E23" s="45">
        <f>'приложение 7'!T119</f>
        <v>33161.681109999998</v>
      </c>
      <c r="F23" s="45">
        <f>'приложение 7'!U119</f>
        <v>1492.85</v>
      </c>
    </row>
    <row r="24" spans="1:6" ht="15" x14ac:dyDescent="0.25">
      <c r="A24" s="36" t="s">
        <v>112</v>
      </c>
      <c r="B24" s="37"/>
      <c r="C24" s="37" t="s">
        <v>29</v>
      </c>
      <c r="D24" s="45">
        <f>'приложение 7'!S153</f>
        <v>156.22999999999999</v>
      </c>
      <c r="E24" s="45">
        <f>'приложение 7'!T153</f>
        <v>35</v>
      </c>
      <c r="F24" s="45">
        <f>'приложение 7'!U153</f>
        <v>35</v>
      </c>
    </row>
    <row r="25" spans="1:6" ht="15" x14ac:dyDescent="0.25">
      <c r="A25" s="36" t="s">
        <v>113</v>
      </c>
      <c r="B25" s="37"/>
      <c r="C25" s="37" t="s">
        <v>17</v>
      </c>
      <c r="D25" s="45">
        <f>'приложение 7'!S163</f>
        <v>41471.754270000005</v>
      </c>
      <c r="E25" s="45">
        <f>'приложение 7'!T163</f>
        <v>17034.806559999997</v>
      </c>
      <c r="F25" s="45">
        <f>'приложение 7'!U163</f>
        <v>17727.36</v>
      </c>
    </row>
    <row r="26" spans="1:6" s="22" customFormat="1" ht="14.45" customHeight="1" x14ac:dyDescent="0.2">
      <c r="A26" s="46" t="s">
        <v>146</v>
      </c>
      <c r="B26" s="44" t="s">
        <v>30</v>
      </c>
      <c r="C26" s="44"/>
      <c r="D26" s="41">
        <f>+D27</f>
        <v>860.67200000000003</v>
      </c>
      <c r="E26" s="41">
        <f>+E27</f>
        <v>200</v>
      </c>
      <c r="F26" s="41">
        <f>+F27</f>
        <v>200</v>
      </c>
    </row>
    <row r="27" spans="1:6" s="22" customFormat="1" ht="29.25" customHeight="1" x14ac:dyDescent="0.25">
      <c r="A27" s="185" t="s">
        <v>115</v>
      </c>
      <c r="B27" s="39"/>
      <c r="C27" s="186" t="s">
        <v>18</v>
      </c>
      <c r="D27" s="187">
        <f>'приложение 7'!S193</f>
        <v>860.67200000000003</v>
      </c>
      <c r="E27" s="187">
        <f>'приложение 7'!T193</f>
        <v>200</v>
      </c>
      <c r="F27" s="187">
        <f>'приложение 7'!U193</f>
        <v>200</v>
      </c>
    </row>
    <row r="28" spans="1:6" ht="27.75" customHeight="1" x14ac:dyDescent="0.2">
      <c r="A28" s="34" t="s">
        <v>147</v>
      </c>
      <c r="B28" s="35" t="s">
        <v>19</v>
      </c>
      <c r="C28" s="35"/>
      <c r="D28" s="41">
        <f>D29</f>
        <v>11928.228800000001</v>
      </c>
      <c r="E28" s="41">
        <f t="shared" ref="E28:F28" si="1">E29</f>
        <v>8077.04</v>
      </c>
      <c r="F28" s="41">
        <f t="shared" si="1"/>
        <v>7332.58</v>
      </c>
    </row>
    <row r="29" spans="1:6" ht="15" x14ac:dyDescent="0.25">
      <c r="A29" s="47" t="s">
        <v>148</v>
      </c>
      <c r="B29" s="48"/>
      <c r="C29" s="37" t="s">
        <v>20</v>
      </c>
      <c r="D29" s="38">
        <f>'приложение 7'!S204</f>
        <v>11928.228800000001</v>
      </c>
      <c r="E29" s="38">
        <f>'приложение 7'!T204</f>
        <v>8077.04</v>
      </c>
      <c r="F29" s="38">
        <f>'приложение 7'!U204</f>
        <v>7332.58</v>
      </c>
    </row>
    <row r="30" spans="1:6" ht="15" x14ac:dyDescent="0.25">
      <c r="A30" s="34" t="s">
        <v>149</v>
      </c>
      <c r="B30" s="35" t="s">
        <v>23</v>
      </c>
      <c r="C30" s="40"/>
      <c r="D30" s="41">
        <f>SUM(D31:D31)</f>
        <v>861.96</v>
      </c>
      <c r="E30" s="41">
        <f>SUM(E31:E31)</f>
        <v>635.80999999999995</v>
      </c>
      <c r="F30" s="41">
        <f>SUM(F31:F31)</f>
        <v>664.36</v>
      </c>
    </row>
    <row r="31" spans="1:6" s="32" customFormat="1" ht="35.25" customHeight="1" x14ac:dyDescent="0.2">
      <c r="A31" s="188" t="s">
        <v>150</v>
      </c>
      <c r="B31" s="189"/>
      <c r="C31" s="190" t="s">
        <v>21</v>
      </c>
      <c r="D31" s="187">
        <f>'приложение 7'!S219</f>
        <v>861.96</v>
      </c>
      <c r="E31" s="187">
        <f>'приложение 7'!T219</f>
        <v>635.80999999999995</v>
      </c>
      <c r="F31" s="187">
        <f>'приложение 7'!U219</f>
        <v>664.36</v>
      </c>
    </row>
    <row r="32" spans="1:6" ht="27.75" customHeight="1" x14ac:dyDescent="0.2">
      <c r="A32" s="34" t="s">
        <v>151</v>
      </c>
      <c r="B32" s="35" t="s">
        <v>119</v>
      </c>
      <c r="C32" s="35"/>
      <c r="D32" s="41">
        <f>+D33</f>
        <v>1070.4000000000001</v>
      </c>
      <c r="E32" s="41">
        <f>E33</f>
        <v>1100</v>
      </c>
      <c r="F32" s="41">
        <f>F33</f>
        <v>1000</v>
      </c>
    </row>
    <row r="33" spans="1:6" ht="15.75" customHeight="1" x14ac:dyDescent="0.25">
      <c r="A33" s="36" t="s">
        <v>152</v>
      </c>
      <c r="B33" s="37"/>
      <c r="C33" s="37" t="s">
        <v>35</v>
      </c>
      <c r="D33" s="38">
        <f>'приложение 7'!S227</f>
        <v>1070.4000000000001</v>
      </c>
      <c r="E33" s="38">
        <f>'приложение 7'!T227</f>
        <v>1100</v>
      </c>
      <c r="F33" s="38">
        <f>'приложение 7'!U227</f>
        <v>1000</v>
      </c>
    </row>
    <row r="34" spans="1:6" ht="16.5" hidden="1" customHeight="1" x14ac:dyDescent="0.25">
      <c r="A34" s="36" t="s">
        <v>153</v>
      </c>
      <c r="B34" s="37" t="s">
        <v>154</v>
      </c>
      <c r="C34" s="37" t="s">
        <v>154</v>
      </c>
      <c r="D34" s="38" t="e">
        <f>#REF!+#REF!+#REF!</f>
        <v>#REF!</v>
      </c>
      <c r="E34" s="38" t="e">
        <f>D34+#REF!+#REF!</f>
        <v>#REF!</v>
      </c>
      <c r="F34" s="38" t="e">
        <f>#REF!+#REF!+#REF!</f>
        <v>#REF!</v>
      </c>
    </row>
    <row r="35" spans="1:6" ht="24" hidden="1" customHeight="1" thickBot="1" x14ac:dyDescent="0.3">
      <c r="A35" s="36" t="s">
        <v>155</v>
      </c>
      <c r="B35" s="37" t="s">
        <v>156</v>
      </c>
      <c r="C35" s="37" t="s">
        <v>156</v>
      </c>
      <c r="D35" s="38" t="e">
        <f>#REF!+#REF!+#REF!</f>
        <v>#REF!</v>
      </c>
      <c r="E35" s="38" t="e">
        <f>D35+#REF!+#REF!</f>
        <v>#REF!</v>
      </c>
      <c r="F35" s="38" t="e">
        <f>#REF!+#REF!+#REF!</f>
        <v>#REF!</v>
      </c>
    </row>
    <row r="36" spans="1:6" ht="12.75" hidden="1" customHeight="1" thickBot="1" x14ac:dyDescent="0.3">
      <c r="A36" s="36" t="s">
        <v>157</v>
      </c>
      <c r="B36" s="37" t="s">
        <v>158</v>
      </c>
      <c r="C36" s="37" t="s">
        <v>158</v>
      </c>
      <c r="D36" s="38" t="e">
        <f>#REF!+#REF!+#REF!</f>
        <v>#REF!</v>
      </c>
      <c r="E36" s="38" t="e">
        <f>D36+#REF!+#REF!</f>
        <v>#REF!</v>
      </c>
      <c r="F36" s="38" t="e">
        <f>#REF!+#REF!+#REF!</f>
        <v>#REF!</v>
      </c>
    </row>
    <row r="37" spans="1:6" s="22" customFormat="1" ht="16.5" customHeight="1" thickBot="1" x14ac:dyDescent="0.25">
      <c r="A37" s="49" t="s">
        <v>159</v>
      </c>
      <c r="B37" s="50"/>
      <c r="C37" s="50"/>
      <c r="D37" s="51">
        <f>D32+D30+D28+D26+D22+D19+D17+D15+D9</f>
        <v>156307.03067000001</v>
      </c>
      <c r="E37" s="51">
        <f>++E28+E26+E22+E17+E9+E32+E19+E30+E15</f>
        <v>85535.257670000006</v>
      </c>
      <c r="F37" s="51">
        <f>++F28+F26+F22+F17+F9+F32+F19+F30+F15</f>
        <v>54311.630000000005</v>
      </c>
    </row>
    <row r="38" spans="1:6" ht="13.5" hidden="1" customHeight="1" thickBot="1" x14ac:dyDescent="0.25">
      <c r="A38" s="52" t="s">
        <v>160</v>
      </c>
      <c r="B38" s="53"/>
      <c r="C38" s="53"/>
      <c r="D38" s="53"/>
    </row>
    <row r="39" spans="1:6" s="56" customFormat="1" ht="12.75" hidden="1" customHeight="1" x14ac:dyDescent="0.2">
      <c r="A39" s="54" t="s">
        <v>161</v>
      </c>
      <c r="B39" s="55"/>
      <c r="C39" s="55"/>
      <c r="D39" s="55"/>
    </row>
    <row r="40" spans="1:6" ht="7.5" customHeight="1" x14ac:dyDescent="0.2"/>
    <row r="41" spans="1:6" ht="12.75" customHeight="1" x14ac:dyDescent="0.25">
      <c r="A41" s="57"/>
    </row>
    <row r="42" spans="1:6" ht="15" customHeight="1" x14ac:dyDescent="0.2">
      <c r="A42" s="58"/>
    </row>
    <row r="43" spans="1:6" ht="15" customHeight="1" x14ac:dyDescent="0.2">
      <c r="A43" s="58"/>
    </row>
    <row r="44" spans="1:6" ht="15" customHeight="1" x14ac:dyDescent="0.25">
      <c r="A44" s="59"/>
    </row>
    <row r="45" spans="1:6" ht="15" customHeight="1" x14ac:dyDescent="0.25">
      <c r="A45" s="60"/>
    </row>
    <row r="46" spans="1:6" ht="12.75" customHeight="1" x14ac:dyDescent="0.25">
      <c r="A46" s="61"/>
    </row>
    <row r="47" spans="1:6" ht="12.75" customHeight="1" x14ac:dyDescent="0.25">
      <c r="A47" s="61"/>
    </row>
    <row r="49" spans="1:1" ht="15" x14ac:dyDescent="0.25">
      <c r="A49" s="61"/>
    </row>
    <row r="50" spans="1:1" ht="15" x14ac:dyDescent="0.25">
      <c r="A50" s="60"/>
    </row>
    <row r="51" spans="1:1" ht="15" x14ac:dyDescent="0.25">
      <c r="A51" s="61"/>
    </row>
    <row r="52" spans="1:1" ht="15" x14ac:dyDescent="0.25">
      <c r="A52" s="61"/>
    </row>
    <row r="54" spans="1:1" ht="15" x14ac:dyDescent="0.25">
      <c r="A54" s="61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963E9-CA16-4BB5-B2D2-8F73862598AF}">
  <dimension ref="A1:J201"/>
  <sheetViews>
    <sheetView zoomScaleNormal="100" workbookViewId="0">
      <selection activeCell="N10" sqref="N10"/>
    </sheetView>
  </sheetViews>
  <sheetFormatPr defaultRowHeight="14.25" x14ac:dyDescent="0.2"/>
  <cols>
    <col min="1" max="1" width="8.85546875" style="77" customWidth="1"/>
    <col min="2" max="2" width="9.140625" style="77" customWidth="1"/>
    <col min="3" max="3" width="15" style="77" customWidth="1"/>
    <col min="4" max="4" width="5.7109375" style="77" customWidth="1"/>
    <col min="5" max="5" width="29.7109375" style="77" customWidth="1"/>
    <col min="6" max="6" width="13.7109375" style="77" customWidth="1"/>
    <col min="7" max="7" width="11.85546875" style="77" customWidth="1"/>
    <col min="8" max="8" width="12" style="77" customWidth="1"/>
    <col min="9" max="9" width="9.140625" style="77"/>
    <col min="10" max="10" width="10.140625" style="77" bestFit="1" customWidth="1"/>
    <col min="11" max="16384" width="9.140625" style="77"/>
  </cols>
  <sheetData>
    <row r="1" spans="1:8" ht="15" x14ac:dyDescent="0.2">
      <c r="F1" s="446" t="s">
        <v>121</v>
      </c>
      <c r="G1" s="447"/>
      <c r="H1" s="447"/>
    </row>
    <row r="2" spans="1:8" ht="15" x14ac:dyDescent="0.2">
      <c r="F2" s="446" t="s">
        <v>101</v>
      </c>
      <c r="G2" s="447"/>
      <c r="H2" s="447"/>
    </row>
    <row r="3" spans="1:8" ht="15" x14ac:dyDescent="0.2">
      <c r="F3" s="446" t="s">
        <v>93</v>
      </c>
      <c r="G3" s="447"/>
      <c r="H3" s="447"/>
    </row>
    <row r="4" spans="1:8" ht="15" x14ac:dyDescent="0.2">
      <c r="F4" s="446" t="s">
        <v>471</v>
      </c>
      <c r="G4" s="447"/>
      <c r="H4" s="447"/>
    </row>
    <row r="5" spans="1:8" x14ac:dyDescent="0.2">
      <c r="A5" s="448" t="s">
        <v>287</v>
      </c>
      <c r="B5" s="448"/>
      <c r="C5" s="448"/>
      <c r="D5" s="448"/>
      <c r="E5" s="448"/>
      <c r="F5" s="448"/>
      <c r="G5" s="448"/>
      <c r="H5" s="448"/>
    </row>
    <row r="6" spans="1:8" x14ac:dyDescent="0.2">
      <c r="A6" s="449"/>
      <c r="B6" s="449"/>
      <c r="C6" s="449"/>
      <c r="D6" s="449"/>
      <c r="E6" s="449"/>
      <c r="F6" s="449"/>
      <c r="G6" s="449"/>
      <c r="H6" s="449"/>
    </row>
    <row r="7" spans="1:8" x14ac:dyDescent="0.2">
      <c r="A7" s="450" t="s">
        <v>166</v>
      </c>
      <c r="B7" s="450" t="s">
        <v>288</v>
      </c>
      <c r="C7" s="450" t="s">
        <v>1</v>
      </c>
      <c r="D7" s="450" t="s">
        <v>0</v>
      </c>
      <c r="E7" s="450" t="s">
        <v>289</v>
      </c>
      <c r="F7" s="445" t="s">
        <v>204</v>
      </c>
      <c r="G7" s="445" t="s">
        <v>203</v>
      </c>
      <c r="H7" s="445" t="s">
        <v>242</v>
      </c>
    </row>
    <row r="8" spans="1:8" x14ac:dyDescent="0.2">
      <c r="A8" s="451"/>
      <c r="B8" s="451" t="s">
        <v>288</v>
      </c>
      <c r="C8" s="451" t="s">
        <v>290</v>
      </c>
      <c r="D8" s="451" t="s">
        <v>291</v>
      </c>
      <c r="E8" s="451"/>
      <c r="F8" s="445" t="s">
        <v>125</v>
      </c>
      <c r="G8" s="445" t="s">
        <v>125</v>
      </c>
      <c r="H8" s="445" t="s">
        <v>125</v>
      </c>
    </row>
    <row r="9" spans="1:8" ht="42.75" x14ac:dyDescent="0.2">
      <c r="A9" s="395"/>
      <c r="B9" s="395"/>
      <c r="C9" s="395" t="s">
        <v>292</v>
      </c>
      <c r="D9" s="396"/>
      <c r="E9" s="397" t="s">
        <v>293</v>
      </c>
      <c r="F9" s="398">
        <v>18903.781800000001</v>
      </c>
      <c r="G9" s="398">
        <v>18608.04</v>
      </c>
      <c r="H9" s="398">
        <v>18882.23</v>
      </c>
    </row>
    <row r="10" spans="1:8" ht="45" x14ac:dyDescent="0.2">
      <c r="A10" s="375"/>
      <c r="B10" s="375"/>
      <c r="C10" s="375" t="s">
        <v>294</v>
      </c>
      <c r="D10" s="376"/>
      <c r="E10" s="377" t="s">
        <v>295</v>
      </c>
      <c r="F10" s="378">
        <v>16008.801800000001</v>
      </c>
      <c r="G10" s="378">
        <v>15785.11</v>
      </c>
      <c r="H10" s="378">
        <v>16016.12</v>
      </c>
    </row>
    <row r="11" spans="1:8" ht="60" x14ac:dyDescent="0.2">
      <c r="A11" s="379"/>
      <c r="B11" s="379"/>
      <c r="C11" s="379" t="s">
        <v>301</v>
      </c>
      <c r="D11" s="380"/>
      <c r="E11" s="381" t="s">
        <v>302</v>
      </c>
      <c r="F11" s="382">
        <v>3172.8017999999997</v>
      </c>
      <c r="G11" s="382">
        <v>2804.11</v>
      </c>
      <c r="H11" s="382">
        <v>2804.12</v>
      </c>
    </row>
    <row r="12" spans="1:8" ht="45" x14ac:dyDescent="0.2">
      <c r="A12" s="366"/>
      <c r="B12" s="366"/>
      <c r="C12" s="366" t="s">
        <v>303</v>
      </c>
      <c r="D12" s="367"/>
      <c r="E12" s="368" t="s">
        <v>304</v>
      </c>
      <c r="F12" s="369">
        <v>3172.8017999999997</v>
      </c>
      <c r="G12" s="369">
        <v>2804.11</v>
      </c>
      <c r="H12" s="369">
        <v>2804.12</v>
      </c>
    </row>
    <row r="13" spans="1:8" ht="45" x14ac:dyDescent="0.2">
      <c r="A13" s="366"/>
      <c r="B13" s="366"/>
      <c r="C13" s="366" t="s">
        <v>244</v>
      </c>
      <c r="D13" s="367"/>
      <c r="E13" s="368" t="s">
        <v>295</v>
      </c>
      <c r="F13" s="369">
        <v>3099.2817999999997</v>
      </c>
      <c r="G13" s="369">
        <v>2750.59</v>
      </c>
      <c r="H13" s="369">
        <v>2750.6</v>
      </c>
    </row>
    <row r="14" spans="1:8" ht="75" x14ac:dyDescent="0.2">
      <c r="A14" s="379"/>
      <c r="B14" s="379"/>
      <c r="C14" s="379" t="s">
        <v>244</v>
      </c>
      <c r="D14" s="380" t="s">
        <v>456</v>
      </c>
      <c r="E14" s="381" t="s">
        <v>457</v>
      </c>
      <c r="F14" s="382">
        <v>3033.8</v>
      </c>
      <c r="G14" s="382">
        <v>2700.59</v>
      </c>
      <c r="H14" s="382">
        <v>2700.6</v>
      </c>
    </row>
    <row r="15" spans="1:8" ht="120" x14ac:dyDescent="0.2">
      <c r="A15" s="366" t="s">
        <v>189</v>
      </c>
      <c r="B15" s="366" t="s">
        <v>187</v>
      </c>
      <c r="C15" s="366" t="s">
        <v>244</v>
      </c>
      <c r="D15" s="367" t="s">
        <v>456</v>
      </c>
      <c r="E15" s="368" t="s">
        <v>9</v>
      </c>
      <c r="F15" s="369">
        <v>3033.8</v>
      </c>
      <c r="G15" s="369">
        <v>2700.59</v>
      </c>
      <c r="H15" s="369">
        <v>2700.6</v>
      </c>
    </row>
    <row r="16" spans="1:8" ht="15" x14ac:dyDescent="0.2">
      <c r="A16" s="379"/>
      <c r="B16" s="379"/>
      <c r="C16" s="379" t="s">
        <v>244</v>
      </c>
      <c r="D16" s="380" t="s">
        <v>32</v>
      </c>
      <c r="E16" s="381" t="s">
        <v>31</v>
      </c>
      <c r="F16" s="382">
        <v>50</v>
      </c>
      <c r="G16" s="382">
        <v>50</v>
      </c>
      <c r="H16" s="382">
        <v>50</v>
      </c>
    </row>
    <row r="17" spans="1:8" ht="120" x14ac:dyDescent="0.2">
      <c r="A17" s="366" t="s">
        <v>189</v>
      </c>
      <c r="B17" s="366" t="s">
        <v>187</v>
      </c>
      <c r="C17" s="366" t="s">
        <v>244</v>
      </c>
      <c r="D17" s="367" t="s">
        <v>32</v>
      </c>
      <c r="E17" s="368" t="s">
        <v>9</v>
      </c>
      <c r="F17" s="369">
        <v>50</v>
      </c>
      <c r="G17" s="369">
        <v>50</v>
      </c>
      <c r="H17" s="369">
        <v>50</v>
      </c>
    </row>
    <row r="18" spans="1:8" ht="30" x14ac:dyDescent="0.2">
      <c r="A18" s="379"/>
      <c r="B18" s="379"/>
      <c r="C18" s="379" t="s">
        <v>244</v>
      </c>
      <c r="D18" s="380" t="s">
        <v>458</v>
      </c>
      <c r="E18" s="381" t="s">
        <v>459</v>
      </c>
      <c r="F18" s="382">
        <v>15.4818</v>
      </c>
      <c r="G18" s="382">
        <v>0</v>
      </c>
      <c r="H18" s="382">
        <v>0</v>
      </c>
    </row>
    <row r="19" spans="1:8" ht="120" x14ac:dyDescent="0.2">
      <c r="A19" s="366" t="s">
        <v>189</v>
      </c>
      <c r="B19" s="366" t="s">
        <v>187</v>
      </c>
      <c r="C19" s="366" t="s">
        <v>244</v>
      </c>
      <c r="D19" s="367" t="s">
        <v>458</v>
      </c>
      <c r="E19" s="368" t="s">
        <v>9</v>
      </c>
      <c r="F19" s="369">
        <v>15.4818</v>
      </c>
      <c r="G19" s="369">
        <v>0</v>
      </c>
      <c r="H19" s="369">
        <v>0</v>
      </c>
    </row>
    <row r="20" spans="1:8" ht="45" x14ac:dyDescent="0.2">
      <c r="A20" s="379"/>
      <c r="B20" s="379"/>
      <c r="C20" s="379" t="s">
        <v>245</v>
      </c>
      <c r="D20" s="380"/>
      <c r="E20" s="381" t="s">
        <v>305</v>
      </c>
      <c r="F20" s="382">
        <v>70</v>
      </c>
      <c r="G20" s="382">
        <v>50</v>
      </c>
      <c r="H20" s="382">
        <v>50</v>
      </c>
    </row>
    <row r="21" spans="1:8" ht="60" x14ac:dyDescent="0.2">
      <c r="A21" s="366"/>
      <c r="B21" s="366"/>
      <c r="C21" s="366" t="s">
        <v>245</v>
      </c>
      <c r="D21" s="367" t="s">
        <v>456</v>
      </c>
      <c r="E21" s="368" t="s">
        <v>457</v>
      </c>
      <c r="F21" s="369">
        <v>70</v>
      </c>
      <c r="G21" s="369">
        <v>50</v>
      </c>
      <c r="H21" s="369">
        <v>50</v>
      </c>
    </row>
    <row r="22" spans="1:8" ht="120" x14ac:dyDescent="0.2">
      <c r="A22" s="366" t="s">
        <v>189</v>
      </c>
      <c r="B22" s="366" t="s">
        <v>187</v>
      </c>
      <c r="C22" s="366" t="s">
        <v>245</v>
      </c>
      <c r="D22" s="367" t="s">
        <v>456</v>
      </c>
      <c r="E22" s="368" t="s">
        <v>9</v>
      </c>
      <c r="F22" s="369">
        <v>70</v>
      </c>
      <c r="G22" s="369">
        <v>50</v>
      </c>
      <c r="H22" s="369">
        <v>50</v>
      </c>
    </row>
    <row r="23" spans="1:8" ht="45" x14ac:dyDescent="0.2">
      <c r="A23" s="379"/>
      <c r="B23" s="379"/>
      <c r="C23" s="379" t="s">
        <v>246</v>
      </c>
      <c r="D23" s="380"/>
      <c r="E23" s="381" t="s">
        <v>306</v>
      </c>
      <c r="F23" s="382">
        <v>3.52</v>
      </c>
      <c r="G23" s="382">
        <v>3.52</v>
      </c>
      <c r="H23" s="382">
        <v>3.52</v>
      </c>
    </row>
    <row r="24" spans="1:8" ht="60" x14ac:dyDescent="0.2">
      <c r="A24" s="366"/>
      <c r="B24" s="366"/>
      <c r="C24" s="366" t="s">
        <v>246</v>
      </c>
      <c r="D24" s="367" t="s">
        <v>456</v>
      </c>
      <c r="E24" s="368" t="s">
        <v>457</v>
      </c>
      <c r="F24" s="369">
        <v>3.52</v>
      </c>
      <c r="G24" s="369">
        <v>3.52</v>
      </c>
      <c r="H24" s="369">
        <v>3.52</v>
      </c>
    </row>
    <row r="25" spans="1:8" ht="120" x14ac:dyDescent="0.2">
      <c r="A25" s="366" t="s">
        <v>189</v>
      </c>
      <c r="B25" s="366" t="s">
        <v>187</v>
      </c>
      <c r="C25" s="366" t="s">
        <v>246</v>
      </c>
      <c r="D25" s="367" t="s">
        <v>456</v>
      </c>
      <c r="E25" s="368" t="s">
        <v>9</v>
      </c>
      <c r="F25" s="369">
        <v>3.52</v>
      </c>
      <c r="G25" s="369">
        <v>3.52</v>
      </c>
      <c r="H25" s="369">
        <v>3.52</v>
      </c>
    </row>
    <row r="26" spans="1:8" ht="42.75" x14ac:dyDescent="0.2">
      <c r="A26" s="371"/>
      <c r="B26" s="371"/>
      <c r="C26" s="371" t="s">
        <v>296</v>
      </c>
      <c r="D26" s="372"/>
      <c r="E26" s="373" t="s">
        <v>297</v>
      </c>
      <c r="F26" s="374">
        <v>12836</v>
      </c>
      <c r="G26" s="374">
        <v>12981</v>
      </c>
      <c r="H26" s="374">
        <v>13212</v>
      </c>
    </row>
    <row r="27" spans="1:8" ht="30" x14ac:dyDescent="0.2">
      <c r="A27" s="379"/>
      <c r="B27" s="379"/>
      <c r="C27" s="379" t="s">
        <v>307</v>
      </c>
      <c r="D27" s="380"/>
      <c r="E27" s="381" t="s">
        <v>308</v>
      </c>
      <c r="F27" s="382">
        <v>11203</v>
      </c>
      <c r="G27" s="382">
        <v>11333</v>
      </c>
      <c r="H27" s="382">
        <v>11464</v>
      </c>
    </row>
    <row r="28" spans="1:8" ht="30" x14ac:dyDescent="0.2">
      <c r="A28" s="379"/>
      <c r="B28" s="379"/>
      <c r="C28" s="379" t="s">
        <v>247</v>
      </c>
      <c r="D28" s="380"/>
      <c r="E28" s="381" t="s">
        <v>308</v>
      </c>
      <c r="F28" s="382">
        <v>9380</v>
      </c>
      <c r="G28" s="382">
        <v>9380</v>
      </c>
      <c r="H28" s="382">
        <v>9380</v>
      </c>
    </row>
    <row r="29" spans="1:8" ht="45" x14ac:dyDescent="0.2">
      <c r="A29" s="366"/>
      <c r="B29" s="366"/>
      <c r="C29" s="366" t="s">
        <v>247</v>
      </c>
      <c r="D29" s="367" t="s">
        <v>460</v>
      </c>
      <c r="E29" s="368" t="s">
        <v>461</v>
      </c>
      <c r="F29" s="369">
        <v>9380</v>
      </c>
      <c r="G29" s="369">
        <v>9380</v>
      </c>
      <c r="H29" s="369">
        <v>9380</v>
      </c>
    </row>
    <row r="30" spans="1:8" ht="120" x14ac:dyDescent="0.2">
      <c r="A30" s="366" t="s">
        <v>189</v>
      </c>
      <c r="B30" s="366" t="s">
        <v>187</v>
      </c>
      <c r="C30" s="366" t="s">
        <v>247</v>
      </c>
      <c r="D30" s="367" t="s">
        <v>460</v>
      </c>
      <c r="E30" s="368" t="s">
        <v>9</v>
      </c>
      <c r="F30" s="369">
        <v>9380</v>
      </c>
      <c r="G30" s="369">
        <v>9380</v>
      </c>
      <c r="H30" s="369">
        <v>9380</v>
      </c>
    </row>
    <row r="31" spans="1:8" ht="30" x14ac:dyDescent="0.2">
      <c r="A31" s="379"/>
      <c r="B31" s="379"/>
      <c r="C31" s="379" t="s">
        <v>248</v>
      </c>
      <c r="D31" s="380"/>
      <c r="E31" s="381" t="s">
        <v>309</v>
      </c>
      <c r="F31" s="382">
        <v>1823</v>
      </c>
      <c r="G31" s="382">
        <v>1953</v>
      </c>
      <c r="H31" s="382">
        <v>2084</v>
      </c>
    </row>
    <row r="32" spans="1:8" ht="45" x14ac:dyDescent="0.2">
      <c r="A32" s="366"/>
      <c r="B32" s="366"/>
      <c r="C32" s="366" t="s">
        <v>248</v>
      </c>
      <c r="D32" s="367" t="s">
        <v>460</v>
      </c>
      <c r="E32" s="368" t="s">
        <v>461</v>
      </c>
      <c r="F32" s="369">
        <v>1823</v>
      </c>
      <c r="G32" s="369">
        <v>1953</v>
      </c>
      <c r="H32" s="369">
        <v>2084</v>
      </c>
    </row>
    <row r="33" spans="1:8" ht="120" x14ac:dyDescent="0.2">
      <c r="A33" s="366" t="s">
        <v>189</v>
      </c>
      <c r="B33" s="366" t="s">
        <v>187</v>
      </c>
      <c r="C33" s="366" t="s">
        <v>248</v>
      </c>
      <c r="D33" s="367" t="s">
        <v>460</v>
      </c>
      <c r="E33" s="368" t="s">
        <v>9</v>
      </c>
      <c r="F33" s="369">
        <v>1823</v>
      </c>
      <c r="G33" s="369">
        <v>1953</v>
      </c>
      <c r="H33" s="369">
        <v>2084</v>
      </c>
    </row>
    <row r="34" spans="1:8" ht="75" x14ac:dyDescent="0.2">
      <c r="A34" s="366"/>
      <c r="B34" s="366"/>
      <c r="C34" s="366" t="s">
        <v>298</v>
      </c>
      <c r="D34" s="367"/>
      <c r="E34" s="368" t="s">
        <v>299</v>
      </c>
      <c r="F34" s="369">
        <v>1633</v>
      </c>
      <c r="G34" s="369">
        <v>1648</v>
      </c>
      <c r="H34" s="369">
        <v>1748</v>
      </c>
    </row>
    <row r="35" spans="1:8" ht="75" x14ac:dyDescent="0.2">
      <c r="A35" s="379"/>
      <c r="B35" s="379"/>
      <c r="C35" s="379" t="s">
        <v>249</v>
      </c>
      <c r="D35" s="380"/>
      <c r="E35" s="381" t="s">
        <v>299</v>
      </c>
      <c r="F35" s="382">
        <v>1433</v>
      </c>
      <c r="G35" s="382">
        <v>1448</v>
      </c>
      <c r="H35" s="382">
        <v>1448</v>
      </c>
    </row>
    <row r="36" spans="1:8" ht="45" x14ac:dyDescent="0.2">
      <c r="A36" s="366"/>
      <c r="B36" s="366"/>
      <c r="C36" s="366" t="s">
        <v>249</v>
      </c>
      <c r="D36" s="367" t="s">
        <v>460</v>
      </c>
      <c r="E36" s="368" t="s">
        <v>461</v>
      </c>
      <c r="F36" s="369">
        <v>1433</v>
      </c>
      <c r="G36" s="369">
        <v>1448</v>
      </c>
      <c r="H36" s="369">
        <v>1448</v>
      </c>
    </row>
    <row r="37" spans="1:8" ht="120" x14ac:dyDescent="0.2">
      <c r="A37" s="366" t="s">
        <v>189</v>
      </c>
      <c r="B37" s="366" t="s">
        <v>187</v>
      </c>
      <c r="C37" s="366" t="s">
        <v>249</v>
      </c>
      <c r="D37" s="367" t="s">
        <v>460</v>
      </c>
      <c r="E37" s="368" t="s">
        <v>9</v>
      </c>
      <c r="F37" s="369">
        <v>1433</v>
      </c>
      <c r="G37" s="369">
        <v>1448</v>
      </c>
      <c r="H37" s="369">
        <v>1448</v>
      </c>
    </row>
    <row r="38" spans="1:8" ht="60" x14ac:dyDescent="0.2">
      <c r="A38" s="379"/>
      <c r="B38" s="379"/>
      <c r="C38" s="379" t="s">
        <v>243</v>
      </c>
      <c r="D38" s="380"/>
      <c r="E38" s="381" t="s">
        <v>300</v>
      </c>
      <c r="F38" s="382">
        <v>200</v>
      </c>
      <c r="G38" s="382">
        <v>200</v>
      </c>
      <c r="H38" s="382">
        <v>300</v>
      </c>
    </row>
    <row r="39" spans="1:8" ht="45" x14ac:dyDescent="0.2">
      <c r="A39" s="366"/>
      <c r="B39" s="366"/>
      <c r="C39" s="366" t="s">
        <v>243</v>
      </c>
      <c r="D39" s="367" t="s">
        <v>460</v>
      </c>
      <c r="E39" s="368" t="s">
        <v>461</v>
      </c>
      <c r="F39" s="369">
        <v>200</v>
      </c>
      <c r="G39" s="369">
        <v>200</v>
      </c>
      <c r="H39" s="369">
        <v>300</v>
      </c>
    </row>
    <row r="40" spans="1:8" ht="90" x14ac:dyDescent="0.2">
      <c r="A40" s="366" t="s">
        <v>189</v>
      </c>
      <c r="B40" s="366" t="s">
        <v>193</v>
      </c>
      <c r="C40" s="366" t="s">
        <v>243</v>
      </c>
      <c r="D40" s="367" t="s">
        <v>460</v>
      </c>
      <c r="E40" s="368" t="s">
        <v>7</v>
      </c>
      <c r="F40" s="369">
        <v>200</v>
      </c>
      <c r="G40" s="369">
        <v>200</v>
      </c>
      <c r="H40" s="369">
        <v>300</v>
      </c>
    </row>
    <row r="41" spans="1:8" ht="30" x14ac:dyDescent="0.2">
      <c r="A41" s="375"/>
      <c r="B41" s="375"/>
      <c r="C41" s="375" t="s">
        <v>310</v>
      </c>
      <c r="D41" s="376"/>
      <c r="E41" s="377" t="s">
        <v>311</v>
      </c>
      <c r="F41" s="378">
        <v>2894.98</v>
      </c>
      <c r="G41" s="378">
        <v>2822.93</v>
      </c>
      <c r="H41" s="378">
        <v>2866.11</v>
      </c>
    </row>
    <row r="42" spans="1:8" ht="15" x14ac:dyDescent="0.2">
      <c r="A42" s="375"/>
      <c r="B42" s="375"/>
      <c r="C42" s="375" t="s">
        <v>312</v>
      </c>
      <c r="D42" s="376"/>
      <c r="E42" s="377" t="s">
        <v>10</v>
      </c>
      <c r="F42" s="378">
        <v>2894.98</v>
      </c>
      <c r="G42" s="378">
        <v>2822.93</v>
      </c>
      <c r="H42" s="378">
        <v>2866.11</v>
      </c>
    </row>
    <row r="43" spans="1:8" ht="45" x14ac:dyDescent="0.2">
      <c r="A43" s="379"/>
      <c r="B43" s="379"/>
      <c r="C43" s="379" t="s">
        <v>313</v>
      </c>
      <c r="D43" s="380"/>
      <c r="E43" s="381" t="s">
        <v>314</v>
      </c>
      <c r="F43" s="382">
        <v>695.42</v>
      </c>
      <c r="G43" s="382">
        <v>100</v>
      </c>
      <c r="H43" s="382">
        <v>100</v>
      </c>
    </row>
    <row r="44" spans="1:8" ht="60" x14ac:dyDescent="0.2">
      <c r="A44" s="366"/>
      <c r="B44" s="366"/>
      <c r="C44" s="366" t="s">
        <v>453</v>
      </c>
      <c r="D44" s="367"/>
      <c r="E44" s="368" t="s">
        <v>452</v>
      </c>
      <c r="F44" s="369">
        <v>211.89</v>
      </c>
      <c r="G44" s="369">
        <v>0</v>
      </c>
      <c r="H44" s="369">
        <v>0</v>
      </c>
    </row>
    <row r="45" spans="1:8" ht="30" x14ac:dyDescent="0.2">
      <c r="A45" s="379"/>
      <c r="B45" s="379"/>
      <c r="C45" s="379" t="s">
        <v>453</v>
      </c>
      <c r="D45" s="380" t="s">
        <v>462</v>
      </c>
      <c r="E45" s="381" t="s">
        <v>36</v>
      </c>
      <c r="F45" s="382">
        <v>211.89</v>
      </c>
      <c r="G45" s="382">
        <v>0</v>
      </c>
      <c r="H45" s="382">
        <v>0</v>
      </c>
    </row>
    <row r="46" spans="1:8" ht="15" x14ac:dyDescent="0.2">
      <c r="A46" s="366" t="s">
        <v>194</v>
      </c>
      <c r="B46" s="366" t="s">
        <v>189</v>
      </c>
      <c r="C46" s="366" t="s">
        <v>453</v>
      </c>
      <c r="D46" s="367" t="s">
        <v>462</v>
      </c>
      <c r="E46" s="368" t="s">
        <v>111</v>
      </c>
      <c r="F46" s="369">
        <v>211.89</v>
      </c>
      <c r="G46" s="369">
        <v>0</v>
      </c>
      <c r="H46" s="369">
        <v>0</v>
      </c>
    </row>
    <row r="47" spans="1:8" ht="75" x14ac:dyDescent="0.2">
      <c r="A47" s="366"/>
      <c r="B47" s="366"/>
      <c r="C47" s="366" t="s">
        <v>251</v>
      </c>
      <c r="D47" s="367"/>
      <c r="E47" s="368" t="s">
        <v>316</v>
      </c>
      <c r="F47" s="369">
        <v>133.80000000000001</v>
      </c>
      <c r="G47" s="369">
        <v>0</v>
      </c>
      <c r="H47" s="369">
        <v>0</v>
      </c>
    </row>
    <row r="48" spans="1:8" ht="30" x14ac:dyDescent="0.2">
      <c r="A48" s="366"/>
      <c r="B48" s="379"/>
      <c r="C48" s="379" t="s">
        <v>251</v>
      </c>
      <c r="D48" s="380" t="s">
        <v>462</v>
      </c>
      <c r="E48" s="381" t="s">
        <v>36</v>
      </c>
      <c r="F48" s="382">
        <v>133.80000000000001</v>
      </c>
      <c r="G48" s="382">
        <v>0</v>
      </c>
      <c r="H48" s="382">
        <v>0</v>
      </c>
    </row>
    <row r="49" spans="1:8" ht="75" x14ac:dyDescent="0.2">
      <c r="A49" s="366" t="s">
        <v>189</v>
      </c>
      <c r="B49" s="366" t="s">
        <v>200</v>
      </c>
      <c r="C49" s="366" t="s">
        <v>251</v>
      </c>
      <c r="D49" s="367" t="s">
        <v>462</v>
      </c>
      <c r="E49" s="368" t="s">
        <v>201</v>
      </c>
      <c r="F49" s="369">
        <v>133.80000000000001</v>
      </c>
      <c r="G49" s="369">
        <v>0</v>
      </c>
      <c r="H49" s="369">
        <v>0</v>
      </c>
    </row>
    <row r="50" spans="1:8" ht="75" x14ac:dyDescent="0.2">
      <c r="A50" s="366"/>
      <c r="B50" s="366"/>
      <c r="C50" s="366" t="s">
        <v>264</v>
      </c>
      <c r="D50" s="367"/>
      <c r="E50" s="368" t="s">
        <v>351</v>
      </c>
      <c r="F50" s="369">
        <v>32.6</v>
      </c>
      <c r="G50" s="369">
        <v>0</v>
      </c>
      <c r="H50" s="369">
        <v>0</v>
      </c>
    </row>
    <row r="51" spans="1:8" ht="30" x14ac:dyDescent="0.2">
      <c r="A51" s="379"/>
      <c r="B51" s="379"/>
      <c r="C51" s="379" t="s">
        <v>264</v>
      </c>
      <c r="D51" s="380" t="s">
        <v>462</v>
      </c>
      <c r="E51" s="381" t="s">
        <v>36</v>
      </c>
      <c r="F51" s="382">
        <v>32.6</v>
      </c>
      <c r="G51" s="382">
        <v>0</v>
      </c>
      <c r="H51" s="382">
        <v>0</v>
      </c>
    </row>
    <row r="52" spans="1:8" ht="15" x14ac:dyDescent="0.2">
      <c r="A52" s="366" t="s">
        <v>194</v>
      </c>
      <c r="B52" s="366" t="s">
        <v>189</v>
      </c>
      <c r="C52" s="366" t="s">
        <v>264</v>
      </c>
      <c r="D52" s="367" t="s">
        <v>462</v>
      </c>
      <c r="E52" s="368" t="s">
        <v>111</v>
      </c>
      <c r="F52" s="369">
        <v>32.6</v>
      </c>
      <c r="G52" s="369">
        <v>0</v>
      </c>
      <c r="H52" s="369">
        <v>0</v>
      </c>
    </row>
    <row r="53" spans="1:8" ht="75" x14ac:dyDescent="0.2">
      <c r="A53" s="366"/>
      <c r="B53" s="366"/>
      <c r="C53" s="366" t="s">
        <v>252</v>
      </c>
      <c r="D53" s="367"/>
      <c r="E53" s="368" t="s">
        <v>317</v>
      </c>
      <c r="F53" s="369">
        <v>46.1</v>
      </c>
      <c r="G53" s="369">
        <v>0</v>
      </c>
      <c r="H53" s="369">
        <v>0</v>
      </c>
    </row>
    <row r="54" spans="1:8" ht="30" x14ac:dyDescent="0.2">
      <c r="A54" s="379"/>
      <c r="B54" s="379"/>
      <c r="C54" s="379" t="s">
        <v>252</v>
      </c>
      <c r="D54" s="380" t="s">
        <v>462</v>
      </c>
      <c r="E54" s="381" t="s">
        <v>36</v>
      </c>
      <c r="F54" s="382">
        <v>46.1</v>
      </c>
      <c r="G54" s="382">
        <v>0</v>
      </c>
      <c r="H54" s="382">
        <v>0</v>
      </c>
    </row>
    <row r="55" spans="1:8" ht="75" x14ac:dyDescent="0.2">
      <c r="A55" s="366" t="s">
        <v>189</v>
      </c>
      <c r="B55" s="366" t="s">
        <v>200</v>
      </c>
      <c r="C55" s="366" t="s">
        <v>252</v>
      </c>
      <c r="D55" s="367" t="s">
        <v>462</v>
      </c>
      <c r="E55" s="368" t="s">
        <v>201</v>
      </c>
      <c r="F55" s="369">
        <v>46.1</v>
      </c>
      <c r="G55" s="369">
        <v>0</v>
      </c>
      <c r="H55" s="369">
        <v>0</v>
      </c>
    </row>
    <row r="56" spans="1:8" ht="90" x14ac:dyDescent="0.2">
      <c r="A56" s="366"/>
      <c r="B56" s="366"/>
      <c r="C56" s="366" t="s">
        <v>268</v>
      </c>
      <c r="D56" s="367"/>
      <c r="E56" s="368" t="s">
        <v>357</v>
      </c>
      <c r="F56" s="369">
        <v>121.23</v>
      </c>
      <c r="G56" s="369">
        <v>0</v>
      </c>
      <c r="H56" s="369">
        <v>0</v>
      </c>
    </row>
    <row r="57" spans="1:8" ht="30" x14ac:dyDescent="0.2">
      <c r="A57" s="379"/>
      <c r="B57" s="379"/>
      <c r="C57" s="379" t="s">
        <v>268</v>
      </c>
      <c r="D57" s="380" t="s">
        <v>462</v>
      </c>
      <c r="E57" s="381" t="s">
        <v>36</v>
      </c>
      <c r="F57" s="382">
        <v>121.23</v>
      </c>
      <c r="G57" s="382">
        <v>0</v>
      </c>
      <c r="H57" s="382">
        <v>0</v>
      </c>
    </row>
    <row r="58" spans="1:8" ht="15" x14ac:dyDescent="0.2">
      <c r="A58" s="366" t="s">
        <v>194</v>
      </c>
      <c r="B58" s="366" t="s">
        <v>184</v>
      </c>
      <c r="C58" s="366" t="s">
        <v>268</v>
      </c>
      <c r="D58" s="367" t="s">
        <v>462</v>
      </c>
      <c r="E58" s="368" t="s">
        <v>112</v>
      </c>
      <c r="F58" s="369">
        <v>121.23</v>
      </c>
      <c r="G58" s="369">
        <v>0</v>
      </c>
      <c r="H58" s="369">
        <v>0</v>
      </c>
    </row>
    <row r="59" spans="1:8" ht="120" x14ac:dyDescent="0.2">
      <c r="A59" s="366"/>
      <c r="B59" s="366"/>
      <c r="C59" s="366" t="s">
        <v>253</v>
      </c>
      <c r="D59" s="367"/>
      <c r="E59" s="368" t="s">
        <v>318</v>
      </c>
      <c r="F59" s="369">
        <v>49.8</v>
      </c>
      <c r="G59" s="369">
        <v>0</v>
      </c>
      <c r="H59" s="369">
        <v>0</v>
      </c>
    </row>
    <row r="60" spans="1:8" ht="30" x14ac:dyDescent="0.2">
      <c r="A60" s="379"/>
      <c r="B60" s="379"/>
      <c r="C60" s="379" t="s">
        <v>253</v>
      </c>
      <c r="D60" s="380" t="s">
        <v>462</v>
      </c>
      <c r="E60" s="381" t="s">
        <v>36</v>
      </c>
      <c r="F60" s="382">
        <v>49.8</v>
      </c>
      <c r="G60" s="382">
        <v>0</v>
      </c>
      <c r="H60" s="382">
        <v>0</v>
      </c>
    </row>
    <row r="61" spans="1:8" ht="75" x14ac:dyDescent="0.2">
      <c r="A61" s="366" t="s">
        <v>189</v>
      </c>
      <c r="B61" s="366" t="s">
        <v>200</v>
      </c>
      <c r="C61" s="366" t="s">
        <v>253</v>
      </c>
      <c r="D61" s="367" t="s">
        <v>462</v>
      </c>
      <c r="E61" s="368" t="s">
        <v>201</v>
      </c>
      <c r="F61" s="369">
        <v>49.8</v>
      </c>
      <c r="G61" s="369">
        <v>0</v>
      </c>
      <c r="H61" s="369">
        <v>0</v>
      </c>
    </row>
    <row r="62" spans="1:8" ht="30" x14ac:dyDescent="0.2">
      <c r="A62" s="379"/>
      <c r="B62" s="379"/>
      <c r="C62" s="379" t="s">
        <v>250</v>
      </c>
      <c r="D62" s="380"/>
      <c r="E62" s="381" t="s">
        <v>315</v>
      </c>
      <c r="F62" s="382">
        <v>100</v>
      </c>
      <c r="G62" s="382">
        <v>100</v>
      </c>
      <c r="H62" s="382">
        <v>100</v>
      </c>
    </row>
    <row r="63" spans="1:8" ht="60" x14ac:dyDescent="0.2">
      <c r="A63" s="366"/>
      <c r="B63" s="366"/>
      <c r="C63" s="366" t="s">
        <v>250</v>
      </c>
      <c r="D63" s="367" t="s">
        <v>456</v>
      </c>
      <c r="E63" s="368" t="s">
        <v>457</v>
      </c>
      <c r="F63" s="369">
        <v>100</v>
      </c>
      <c r="G63" s="369">
        <v>100</v>
      </c>
      <c r="H63" s="369">
        <v>100</v>
      </c>
    </row>
    <row r="64" spans="1:8" ht="120" x14ac:dyDescent="0.2">
      <c r="A64" s="366" t="s">
        <v>189</v>
      </c>
      <c r="B64" s="366" t="s">
        <v>187</v>
      </c>
      <c r="C64" s="366" t="s">
        <v>250</v>
      </c>
      <c r="D64" s="367" t="s">
        <v>456</v>
      </c>
      <c r="E64" s="368" t="s">
        <v>9</v>
      </c>
      <c r="F64" s="369">
        <v>100</v>
      </c>
      <c r="G64" s="369">
        <v>100</v>
      </c>
      <c r="H64" s="369">
        <v>100</v>
      </c>
    </row>
    <row r="65" spans="1:8" ht="31.5" x14ac:dyDescent="0.2">
      <c r="A65" s="327"/>
      <c r="B65" s="327"/>
      <c r="C65" s="327" t="s">
        <v>319</v>
      </c>
      <c r="D65" s="399"/>
      <c r="E65" s="400" t="s">
        <v>320</v>
      </c>
      <c r="F65" s="401">
        <v>2199.56</v>
      </c>
      <c r="G65" s="401">
        <v>2722.93</v>
      </c>
      <c r="H65" s="401">
        <v>2766.11</v>
      </c>
    </row>
    <row r="66" spans="1:8" ht="30" x14ac:dyDescent="0.2">
      <c r="A66" s="379"/>
      <c r="B66" s="379"/>
      <c r="C66" s="379" t="s">
        <v>254</v>
      </c>
      <c r="D66" s="380"/>
      <c r="E66" s="381" t="s">
        <v>321</v>
      </c>
      <c r="F66" s="382">
        <v>50</v>
      </c>
      <c r="G66" s="382">
        <v>1000</v>
      </c>
      <c r="H66" s="382">
        <v>1000</v>
      </c>
    </row>
    <row r="67" spans="1:8" ht="15" x14ac:dyDescent="0.2">
      <c r="A67" s="366"/>
      <c r="B67" s="366"/>
      <c r="C67" s="366" t="s">
        <v>254</v>
      </c>
      <c r="D67" s="367" t="s">
        <v>463</v>
      </c>
      <c r="E67" s="368" t="s">
        <v>464</v>
      </c>
      <c r="F67" s="369">
        <v>50</v>
      </c>
      <c r="G67" s="369">
        <v>1000</v>
      </c>
      <c r="H67" s="369">
        <v>1000</v>
      </c>
    </row>
    <row r="68" spans="1:8" ht="15" x14ac:dyDescent="0.2">
      <c r="A68" s="366" t="s">
        <v>189</v>
      </c>
      <c r="B68" s="366" t="s">
        <v>185</v>
      </c>
      <c r="C68" s="366" t="s">
        <v>254</v>
      </c>
      <c r="D68" s="367" t="s">
        <v>463</v>
      </c>
      <c r="E68" s="368" t="s">
        <v>12</v>
      </c>
      <c r="F68" s="369">
        <v>50</v>
      </c>
      <c r="G68" s="369">
        <v>1000</v>
      </c>
      <c r="H68" s="369">
        <v>1000</v>
      </c>
    </row>
    <row r="69" spans="1:8" ht="90" x14ac:dyDescent="0.2">
      <c r="A69" s="366"/>
      <c r="B69" s="379"/>
      <c r="C69" s="379" t="s">
        <v>265</v>
      </c>
      <c r="D69" s="380"/>
      <c r="E69" s="381" t="s">
        <v>352</v>
      </c>
      <c r="F69" s="382">
        <v>298</v>
      </c>
      <c r="G69" s="382">
        <v>387.52</v>
      </c>
      <c r="H69" s="382">
        <v>391.85</v>
      </c>
    </row>
    <row r="70" spans="1:8" ht="75" x14ac:dyDescent="0.2">
      <c r="A70" s="366"/>
      <c r="B70" s="379"/>
      <c r="C70" s="379" t="s">
        <v>265</v>
      </c>
      <c r="D70" s="380" t="s">
        <v>456</v>
      </c>
      <c r="E70" s="381" t="s">
        <v>457</v>
      </c>
      <c r="F70" s="382">
        <v>298</v>
      </c>
      <c r="G70" s="382">
        <v>387.52</v>
      </c>
      <c r="H70" s="382">
        <v>391.85</v>
      </c>
    </row>
    <row r="71" spans="1:8" ht="15" x14ac:dyDescent="0.2">
      <c r="A71" s="366" t="s">
        <v>194</v>
      </c>
      <c r="B71" s="366" t="s">
        <v>189</v>
      </c>
      <c r="C71" s="366" t="s">
        <v>265</v>
      </c>
      <c r="D71" s="367" t="s">
        <v>456</v>
      </c>
      <c r="E71" s="368" t="s">
        <v>111</v>
      </c>
      <c r="F71" s="369">
        <v>263</v>
      </c>
      <c r="G71" s="369">
        <v>352.52</v>
      </c>
      <c r="H71" s="369">
        <v>356.85</v>
      </c>
    </row>
    <row r="72" spans="1:8" ht="15" x14ac:dyDescent="0.2">
      <c r="A72" s="366" t="s">
        <v>194</v>
      </c>
      <c r="B72" s="366" t="s">
        <v>184</v>
      </c>
      <c r="C72" s="366" t="s">
        <v>265</v>
      </c>
      <c r="D72" s="367" t="s">
        <v>456</v>
      </c>
      <c r="E72" s="368" t="s">
        <v>112</v>
      </c>
      <c r="F72" s="369">
        <v>35</v>
      </c>
      <c r="G72" s="369">
        <v>35</v>
      </c>
      <c r="H72" s="369">
        <v>35</v>
      </c>
    </row>
    <row r="73" spans="1:8" ht="30" x14ac:dyDescent="0.2">
      <c r="A73" s="375"/>
      <c r="B73" s="375"/>
      <c r="C73" s="375" t="s">
        <v>284</v>
      </c>
      <c r="D73" s="376"/>
      <c r="E73" s="377" t="s">
        <v>377</v>
      </c>
      <c r="F73" s="378">
        <v>861.96</v>
      </c>
      <c r="G73" s="378">
        <v>635.80999999999995</v>
      </c>
      <c r="H73" s="378">
        <v>664.36</v>
      </c>
    </row>
    <row r="74" spans="1:8" ht="60" x14ac:dyDescent="0.2">
      <c r="A74" s="366"/>
      <c r="B74" s="379"/>
      <c r="C74" s="379" t="s">
        <v>284</v>
      </c>
      <c r="D74" s="380" t="s">
        <v>465</v>
      </c>
      <c r="E74" s="381" t="s">
        <v>466</v>
      </c>
      <c r="F74" s="382">
        <v>861.96</v>
      </c>
      <c r="G74" s="382">
        <v>635.80999999999995</v>
      </c>
      <c r="H74" s="382">
        <v>664.36</v>
      </c>
    </row>
    <row r="75" spans="1:8" ht="15" x14ac:dyDescent="0.2">
      <c r="A75" s="366" t="s">
        <v>188</v>
      </c>
      <c r="B75" s="366" t="s">
        <v>189</v>
      </c>
      <c r="C75" s="366" t="s">
        <v>284</v>
      </c>
      <c r="D75" s="367" t="s">
        <v>465</v>
      </c>
      <c r="E75" s="368" t="s">
        <v>34</v>
      </c>
      <c r="F75" s="369">
        <v>861.96</v>
      </c>
      <c r="G75" s="369">
        <v>635.80999999999995</v>
      </c>
      <c r="H75" s="369">
        <v>664.36</v>
      </c>
    </row>
    <row r="76" spans="1:8" ht="60" x14ac:dyDescent="0.2">
      <c r="A76" s="375"/>
      <c r="B76" s="375"/>
      <c r="C76" s="375" t="s">
        <v>443</v>
      </c>
      <c r="D76" s="376"/>
      <c r="E76" s="377" t="s">
        <v>444</v>
      </c>
      <c r="F76" s="378">
        <v>300</v>
      </c>
      <c r="G76" s="378">
        <v>0</v>
      </c>
      <c r="H76" s="378">
        <v>0</v>
      </c>
    </row>
    <row r="77" spans="1:8" ht="75" x14ac:dyDescent="0.2">
      <c r="A77" s="366"/>
      <c r="B77" s="379"/>
      <c r="C77" s="379" t="s">
        <v>443</v>
      </c>
      <c r="D77" s="380" t="s">
        <v>456</v>
      </c>
      <c r="E77" s="381" t="s">
        <v>457</v>
      </c>
      <c r="F77" s="382">
        <v>300</v>
      </c>
      <c r="G77" s="382">
        <v>0</v>
      </c>
      <c r="H77" s="382">
        <v>0</v>
      </c>
    </row>
    <row r="78" spans="1:8" ht="30" x14ac:dyDescent="0.2">
      <c r="A78" s="366" t="s">
        <v>189</v>
      </c>
      <c r="B78" s="366" t="s">
        <v>199</v>
      </c>
      <c r="C78" s="366" t="s">
        <v>443</v>
      </c>
      <c r="D78" s="367" t="s">
        <v>456</v>
      </c>
      <c r="E78" s="368" t="s">
        <v>14</v>
      </c>
      <c r="F78" s="369">
        <v>300</v>
      </c>
      <c r="G78" s="369">
        <v>0</v>
      </c>
      <c r="H78" s="369">
        <v>0</v>
      </c>
    </row>
    <row r="79" spans="1:8" ht="105" x14ac:dyDescent="0.2">
      <c r="A79" s="375"/>
      <c r="B79" s="375"/>
      <c r="C79" s="375" t="s">
        <v>255</v>
      </c>
      <c r="D79" s="376"/>
      <c r="E79" s="377" t="s">
        <v>322</v>
      </c>
      <c r="F79" s="378">
        <v>400</v>
      </c>
      <c r="G79" s="378">
        <v>400</v>
      </c>
      <c r="H79" s="378">
        <v>400</v>
      </c>
    </row>
    <row r="80" spans="1:8" ht="75" x14ac:dyDescent="0.2">
      <c r="A80" s="366"/>
      <c r="B80" s="379"/>
      <c r="C80" s="379" t="s">
        <v>255</v>
      </c>
      <c r="D80" s="380" t="s">
        <v>456</v>
      </c>
      <c r="E80" s="381" t="s">
        <v>457</v>
      </c>
      <c r="F80" s="382">
        <v>400</v>
      </c>
      <c r="G80" s="382">
        <v>400</v>
      </c>
      <c r="H80" s="382">
        <v>400</v>
      </c>
    </row>
    <row r="81" spans="1:8" ht="30" x14ac:dyDescent="0.2">
      <c r="A81" s="366" t="s">
        <v>189</v>
      </c>
      <c r="B81" s="366" t="s">
        <v>199</v>
      </c>
      <c r="C81" s="366" t="s">
        <v>255</v>
      </c>
      <c r="D81" s="367" t="s">
        <v>456</v>
      </c>
      <c r="E81" s="368" t="s">
        <v>14</v>
      </c>
      <c r="F81" s="369">
        <v>400</v>
      </c>
      <c r="G81" s="369">
        <v>400</v>
      </c>
      <c r="H81" s="369">
        <v>400</v>
      </c>
    </row>
    <row r="82" spans="1:8" ht="75" x14ac:dyDescent="0.2">
      <c r="A82" s="375"/>
      <c r="B82" s="375"/>
      <c r="C82" s="375" t="s">
        <v>256</v>
      </c>
      <c r="D82" s="376"/>
      <c r="E82" s="377" t="s">
        <v>323</v>
      </c>
      <c r="F82" s="378">
        <v>289.60000000000002</v>
      </c>
      <c r="G82" s="378">
        <v>299.60000000000002</v>
      </c>
      <c r="H82" s="378">
        <v>309.89999999999998</v>
      </c>
    </row>
    <row r="83" spans="1:8" ht="45" x14ac:dyDescent="0.2">
      <c r="A83" s="379"/>
      <c r="B83" s="379"/>
      <c r="C83" s="379" t="s">
        <v>256</v>
      </c>
      <c r="D83" s="380" t="s">
        <v>460</v>
      </c>
      <c r="E83" s="381" t="s">
        <v>461</v>
      </c>
      <c r="F83" s="382">
        <v>289.60000000000002</v>
      </c>
      <c r="G83" s="382">
        <v>299.60000000000002</v>
      </c>
      <c r="H83" s="382">
        <v>309.89999999999998</v>
      </c>
    </row>
    <row r="84" spans="1:8" ht="30" x14ac:dyDescent="0.2">
      <c r="A84" s="366" t="s">
        <v>184</v>
      </c>
      <c r="B84" s="366" t="s">
        <v>193</v>
      </c>
      <c r="C84" s="366" t="s">
        <v>256</v>
      </c>
      <c r="D84" s="367" t="s">
        <v>460</v>
      </c>
      <c r="E84" s="368" t="s">
        <v>103</v>
      </c>
      <c r="F84" s="369">
        <v>289.60000000000002</v>
      </c>
      <c r="G84" s="369">
        <v>299.60000000000002</v>
      </c>
      <c r="H84" s="369">
        <v>309.89999999999998</v>
      </c>
    </row>
    <row r="85" spans="1:8" ht="31.5" x14ac:dyDescent="0.2">
      <c r="A85" s="383"/>
      <c r="B85" s="383"/>
      <c r="C85" s="383" t="s">
        <v>324</v>
      </c>
      <c r="D85" s="384"/>
      <c r="E85" s="385" t="s">
        <v>325</v>
      </c>
      <c r="F85" s="386">
        <v>137403.24887000001</v>
      </c>
      <c r="G85" s="386">
        <v>66927.217669999998</v>
      </c>
      <c r="H85" s="386">
        <v>35429.4</v>
      </c>
    </row>
    <row r="86" spans="1:8" ht="120" x14ac:dyDescent="0.2">
      <c r="A86" s="387"/>
      <c r="B86" s="387"/>
      <c r="C86" s="387" t="s">
        <v>326</v>
      </c>
      <c r="D86" s="388"/>
      <c r="E86" s="389" t="s">
        <v>327</v>
      </c>
      <c r="F86" s="390">
        <v>137403.24887000001</v>
      </c>
      <c r="G86" s="390">
        <v>66927.217669999998</v>
      </c>
      <c r="H86" s="390">
        <v>35429.4</v>
      </c>
    </row>
    <row r="87" spans="1:8" ht="45" x14ac:dyDescent="0.2">
      <c r="A87" s="375"/>
      <c r="B87" s="375"/>
      <c r="C87" s="375" t="s">
        <v>381</v>
      </c>
      <c r="D87" s="376"/>
      <c r="E87" s="377" t="s">
        <v>431</v>
      </c>
      <c r="F87" s="378">
        <v>68710.465019999989</v>
      </c>
      <c r="G87" s="378">
        <v>29056.64111</v>
      </c>
      <c r="H87" s="378">
        <v>0</v>
      </c>
    </row>
    <row r="88" spans="1:8" ht="57" x14ac:dyDescent="0.2">
      <c r="A88" s="371"/>
      <c r="B88" s="371"/>
      <c r="C88" s="371" t="s">
        <v>433</v>
      </c>
      <c r="D88" s="372"/>
      <c r="E88" s="373" t="s">
        <v>432</v>
      </c>
      <c r="F88" s="374">
        <v>11623.406929999999</v>
      </c>
      <c r="G88" s="374">
        <v>0</v>
      </c>
      <c r="H88" s="374">
        <v>0</v>
      </c>
    </row>
    <row r="89" spans="1:8" ht="45" x14ac:dyDescent="0.2">
      <c r="A89" s="366"/>
      <c r="B89" s="366"/>
      <c r="C89" s="366" t="s">
        <v>269</v>
      </c>
      <c r="D89" s="367"/>
      <c r="E89" s="368" t="s">
        <v>434</v>
      </c>
      <c r="F89" s="369">
        <v>11623.406929999999</v>
      </c>
      <c r="G89" s="369">
        <v>0</v>
      </c>
      <c r="H89" s="369">
        <v>0</v>
      </c>
    </row>
    <row r="90" spans="1:8" ht="60" x14ac:dyDescent="0.2">
      <c r="A90" s="366"/>
      <c r="B90" s="366"/>
      <c r="C90" s="366" t="s">
        <v>269</v>
      </c>
      <c r="D90" s="367" t="s">
        <v>456</v>
      </c>
      <c r="E90" s="368" t="s">
        <v>457</v>
      </c>
      <c r="F90" s="369">
        <v>11623.406929999999</v>
      </c>
      <c r="G90" s="369">
        <v>0</v>
      </c>
      <c r="H90" s="369">
        <v>0</v>
      </c>
    </row>
    <row r="91" spans="1:8" ht="15" x14ac:dyDescent="0.2">
      <c r="A91" s="366" t="s">
        <v>194</v>
      </c>
      <c r="B91" s="366" t="s">
        <v>193</v>
      </c>
      <c r="C91" s="366" t="s">
        <v>269</v>
      </c>
      <c r="D91" s="367" t="s">
        <v>456</v>
      </c>
      <c r="E91" s="368" t="s">
        <v>113</v>
      </c>
      <c r="F91" s="369">
        <v>11623.406929999999</v>
      </c>
      <c r="G91" s="369">
        <v>0</v>
      </c>
      <c r="H91" s="369">
        <v>0</v>
      </c>
    </row>
    <row r="92" spans="1:8" ht="75" x14ac:dyDescent="0.2">
      <c r="A92" s="379"/>
      <c r="B92" s="379"/>
      <c r="C92" s="379" t="s">
        <v>445</v>
      </c>
      <c r="D92" s="380"/>
      <c r="E92" s="381" t="s">
        <v>454</v>
      </c>
      <c r="F92" s="382">
        <v>57087.058090000006</v>
      </c>
      <c r="G92" s="382">
        <v>29056.64111</v>
      </c>
      <c r="H92" s="382">
        <v>0</v>
      </c>
    </row>
    <row r="93" spans="1:8" ht="45" x14ac:dyDescent="0.2">
      <c r="A93" s="366"/>
      <c r="B93" s="366"/>
      <c r="C93" s="366" t="s">
        <v>446</v>
      </c>
      <c r="D93" s="367"/>
      <c r="E93" s="368" t="s">
        <v>447</v>
      </c>
      <c r="F93" s="369">
        <v>56521.839690000001</v>
      </c>
      <c r="G93" s="369">
        <v>0</v>
      </c>
      <c r="H93" s="369">
        <v>0</v>
      </c>
    </row>
    <row r="94" spans="1:8" ht="15" x14ac:dyDescent="0.2">
      <c r="A94" s="366"/>
      <c r="B94" s="366"/>
      <c r="C94" s="366" t="s">
        <v>446</v>
      </c>
      <c r="D94" s="367" t="s">
        <v>467</v>
      </c>
      <c r="E94" s="368" t="s">
        <v>468</v>
      </c>
      <c r="F94" s="369">
        <v>54739.839690000001</v>
      </c>
      <c r="G94" s="369">
        <v>0</v>
      </c>
      <c r="H94" s="369">
        <v>0</v>
      </c>
    </row>
    <row r="95" spans="1:8" ht="15" x14ac:dyDescent="0.2">
      <c r="A95" s="366" t="s">
        <v>194</v>
      </c>
      <c r="B95" s="366" t="s">
        <v>189</v>
      </c>
      <c r="C95" s="366" t="s">
        <v>446</v>
      </c>
      <c r="D95" s="367" t="s">
        <v>467</v>
      </c>
      <c r="E95" s="368" t="s">
        <v>111</v>
      </c>
      <c r="F95" s="369">
        <v>54739.839690000001</v>
      </c>
      <c r="G95" s="369">
        <v>0</v>
      </c>
      <c r="H95" s="369">
        <v>0</v>
      </c>
    </row>
    <row r="96" spans="1:8" ht="30" x14ac:dyDescent="0.2">
      <c r="A96" s="366"/>
      <c r="B96" s="366"/>
      <c r="C96" s="366" t="s">
        <v>446</v>
      </c>
      <c r="D96" s="367" t="s">
        <v>458</v>
      </c>
      <c r="E96" s="368" t="s">
        <v>459</v>
      </c>
      <c r="F96" s="369">
        <v>1782</v>
      </c>
      <c r="G96" s="369">
        <v>0</v>
      </c>
      <c r="H96" s="369">
        <v>0</v>
      </c>
    </row>
    <row r="97" spans="1:10" ht="15" x14ac:dyDescent="0.2">
      <c r="A97" s="366" t="s">
        <v>194</v>
      </c>
      <c r="B97" s="366" t="s">
        <v>189</v>
      </c>
      <c r="C97" s="366" t="s">
        <v>446</v>
      </c>
      <c r="D97" s="367" t="s">
        <v>458</v>
      </c>
      <c r="E97" s="368" t="s">
        <v>111</v>
      </c>
      <c r="F97" s="369">
        <v>1782</v>
      </c>
      <c r="G97" s="369">
        <v>0</v>
      </c>
      <c r="H97" s="369">
        <v>0</v>
      </c>
    </row>
    <row r="98" spans="1:10" ht="45" x14ac:dyDescent="0.2">
      <c r="A98" s="366"/>
      <c r="B98" s="366"/>
      <c r="C98" s="366" t="s">
        <v>449</v>
      </c>
      <c r="D98" s="367"/>
      <c r="E98" s="368" t="s">
        <v>447</v>
      </c>
      <c r="F98" s="369">
        <v>0</v>
      </c>
      <c r="G98" s="369">
        <v>28789.207670000003</v>
      </c>
      <c r="H98" s="369">
        <v>0</v>
      </c>
    </row>
    <row r="99" spans="1:10" ht="15" x14ac:dyDescent="0.2">
      <c r="A99" s="366"/>
      <c r="B99" s="366"/>
      <c r="C99" s="366" t="s">
        <v>449</v>
      </c>
      <c r="D99" s="367" t="s">
        <v>467</v>
      </c>
      <c r="E99" s="368" t="s">
        <v>468</v>
      </c>
      <c r="F99" s="369">
        <v>0</v>
      </c>
      <c r="G99" s="369">
        <v>28789.207670000003</v>
      </c>
      <c r="H99" s="369">
        <v>0</v>
      </c>
    </row>
    <row r="100" spans="1:10" ht="15" x14ac:dyDescent="0.2">
      <c r="A100" s="366" t="s">
        <v>194</v>
      </c>
      <c r="B100" s="366" t="s">
        <v>189</v>
      </c>
      <c r="C100" s="366" t="s">
        <v>449</v>
      </c>
      <c r="D100" s="367" t="s">
        <v>467</v>
      </c>
      <c r="E100" s="368" t="s">
        <v>111</v>
      </c>
      <c r="F100" s="369">
        <v>0</v>
      </c>
      <c r="G100" s="369">
        <v>28789.207670000003</v>
      </c>
      <c r="H100" s="369">
        <v>0</v>
      </c>
    </row>
    <row r="101" spans="1:10" ht="45" x14ac:dyDescent="0.2">
      <c r="A101" s="366"/>
      <c r="B101" s="366"/>
      <c r="C101" s="366" t="s">
        <v>448</v>
      </c>
      <c r="D101" s="367"/>
      <c r="E101" s="368" t="s">
        <v>447</v>
      </c>
      <c r="F101" s="369">
        <v>565.21839999999997</v>
      </c>
      <c r="G101" s="369">
        <v>267.43344000000002</v>
      </c>
      <c r="H101" s="369">
        <v>0</v>
      </c>
    </row>
    <row r="102" spans="1:10" ht="15" x14ac:dyDescent="0.2">
      <c r="A102" s="366"/>
      <c r="B102" s="366"/>
      <c r="C102" s="366" t="s">
        <v>448</v>
      </c>
      <c r="D102" s="367" t="s">
        <v>467</v>
      </c>
      <c r="E102" s="368" t="s">
        <v>468</v>
      </c>
      <c r="F102" s="369">
        <v>547.21839999999997</v>
      </c>
      <c r="G102" s="369">
        <v>267.43344000000002</v>
      </c>
      <c r="H102" s="369">
        <v>0</v>
      </c>
    </row>
    <row r="103" spans="1:10" ht="15" x14ac:dyDescent="0.2">
      <c r="A103" s="366" t="s">
        <v>194</v>
      </c>
      <c r="B103" s="366" t="s">
        <v>189</v>
      </c>
      <c r="C103" s="366" t="s">
        <v>448</v>
      </c>
      <c r="D103" s="367" t="s">
        <v>467</v>
      </c>
      <c r="E103" s="368" t="s">
        <v>111</v>
      </c>
      <c r="F103" s="369">
        <v>547.21839999999997</v>
      </c>
      <c r="G103" s="369">
        <v>267.43344000000002</v>
      </c>
      <c r="H103" s="369">
        <v>0</v>
      </c>
    </row>
    <row r="104" spans="1:10" ht="30" x14ac:dyDescent="0.2">
      <c r="A104" s="366"/>
      <c r="B104" s="366"/>
      <c r="C104" s="366" t="s">
        <v>448</v>
      </c>
      <c r="D104" s="367" t="s">
        <v>458</v>
      </c>
      <c r="E104" s="368" t="s">
        <v>459</v>
      </c>
      <c r="F104" s="369">
        <v>18</v>
      </c>
      <c r="G104" s="369">
        <v>0</v>
      </c>
      <c r="H104" s="369">
        <v>0</v>
      </c>
    </row>
    <row r="105" spans="1:10" ht="15" x14ac:dyDescent="0.2">
      <c r="A105" s="366" t="s">
        <v>194</v>
      </c>
      <c r="B105" s="366" t="s">
        <v>189</v>
      </c>
      <c r="C105" s="366" t="s">
        <v>448</v>
      </c>
      <c r="D105" s="367" t="s">
        <v>458</v>
      </c>
      <c r="E105" s="368" t="s">
        <v>111</v>
      </c>
      <c r="F105" s="369">
        <v>18</v>
      </c>
      <c r="G105" s="369">
        <v>0</v>
      </c>
      <c r="H105" s="369">
        <v>0</v>
      </c>
    </row>
    <row r="106" spans="1:10" ht="63" x14ac:dyDescent="0.2">
      <c r="A106" s="383"/>
      <c r="B106" s="383"/>
      <c r="C106" s="383" t="s">
        <v>342</v>
      </c>
      <c r="D106" s="384"/>
      <c r="E106" s="385" t="s">
        <v>343</v>
      </c>
      <c r="F106" s="386">
        <v>21707.20577</v>
      </c>
      <c r="G106" s="386">
        <v>3299.5969300000002</v>
      </c>
      <c r="H106" s="386">
        <v>748.13187000000005</v>
      </c>
    </row>
    <row r="107" spans="1:10" ht="75" x14ac:dyDescent="0.2">
      <c r="A107" s="375"/>
      <c r="B107" s="375"/>
      <c r="C107" s="375" t="s">
        <v>344</v>
      </c>
      <c r="D107" s="376"/>
      <c r="E107" s="377" t="s">
        <v>345</v>
      </c>
      <c r="F107" s="378">
        <v>3197.1951600000002</v>
      </c>
      <c r="G107" s="378">
        <v>0</v>
      </c>
      <c r="H107" s="378">
        <v>0</v>
      </c>
      <c r="J107" s="402"/>
    </row>
    <row r="108" spans="1:10" ht="90" x14ac:dyDescent="0.2">
      <c r="A108" s="366"/>
      <c r="B108" s="366"/>
      <c r="C108" s="366" t="s">
        <v>259</v>
      </c>
      <c r="D108" s="367"/>
      <c r="E108" s="368" t="s">
        <v>346</v>
      </c>
      <c r="F108" s="369">
        <v>3197.1951600000002</v>
      </c>
      <c r="G108" s="369">
        <v>0</v>
      </c>
      <c r="H108" s="369">
        <v>0</v>
      </c>
    </row>
    <row r="109" spans="1:10" ht="60" x14ac:dyDescent="0.2">
      <c r="A109" s="366"/>
      <c r="B109" s="366"/>
      <c r="C109" s="366" t="s">
        <v>259</v>
      </c>
      <c r="D109" s="367" t="s">
        <v>456</v>
      </c>
      <c r="E109" s="368" t="s">
        <v>457</v>
      </c>
      <c r="F109" s="369">
        <v>3197.1951600000002</v>
      </c>
      <c r="G109" s="369">
        <v>0</v>
      </c>
      <c r="H109" s="369">
        <v>0</v>
      </c>
    </row>
    <row r="110" spans="1:10" ht="30" x14ac:dyDescent="0.2">
      <c r="A110" s="366" t="s">
        <v>187</v>
      </c>
      <c r="B110" s="366" t="s">
        <v>196</v>
      </c>
      <c r="C110" s="366" t="s">
        <v>259</v>
      </c>
      <c r="D110" s="367" t="s">
        <v>456</v>
      </c>
      <c r="E110" s="368" t="s">
        <v>108</v>
      </c>
      <c r="F110" s="369">
        <v>3197.1951600000002</v>
      </c>
      <c r="G110" s="369">
        <v>0</v>
      </c>
      <c r="H110" s="369">
        <v>0</v>
      </c>
    </row>
    <row r="111" spans="1:10" ht="90" x14ac:dyDescent="0.2">
      <c r="A111" s="375"/>
      <c r="B111" s="375"/>
      <c r="C111" s="375" t="s">
        <v>364</v>
      </c>
      <c r="D111" s="376"/>
      <c r="E111" s="377" t="s">
        <v>365</v>
      </c>
      <c r="F111" s="378">
        <v>862.93479000000002</v>
      </c>
      <c r="G111" s="378">
        <v>683.07693000000006</v>
      </c>
      <c r="H111" s="378">
        <v>748.13187000000005</v>
      </c>
    </row>
    <row r="112" spans="1:10" ht="90" x14ac:dyDescent="0.2">
      <c r="A112" s="366"/>
      <c r="B112" s="366"/>
      <c r="C112" s="366" t="s">
        <v>274</v>
      </c>
      <c r="D112" s="367"/>
      <c r="E112" s="368" t="s">
        <v>366</v>
      </c>
      <c r="F112" s="369">
        <v>862.93479000000002</v>
      </c>
      <c r="G112" s="369">
        <v>683.07693000000006</v>
      </c>
      <c r="H112" s="369">
        <v>748.13187000000005</v>
      </c>
    </row>
    <row r="113" spans="1:8" ht="60" x14ac:dyDescent="0.2">
      <c r="A113" s="366"/>
      <c r="B113" s="366"/>
      <c r="C113" s="366" t="s">
        <v>274</v>
      </c>
      <c r="D113" s="367" t="s">
        <v>456</v>
      </c>
      <c r="E113" s="368" t="s">
        <v>457</v>
      </c>
      <c r="F113" s="369">
        <v>862.93479000000002</v>
      </c>
      <c r="G113" s="369">
        <v>683.07693000000006</v>
      </c>
      <c r="H113" s="369">
        <v>748.13187000000005</v>
      </c>
    </row>
    <row r="114" spans="1:8" ht="15" x14ac:dyDescent="0.2">
      <c r="A114" s="366" t="s">
        <v>194</v>
      </c>
      <c r="B114" s="366" t="s">
        <v>193</v>
      </c>
      <c r="C114" s="366" t="s">
        <v>274</v>
      </c>
      <c r="D114" s="367" t="s">
        <v>456</v>
      </c>
      <c r="E114" s="368" t="s">
        <v>113</v>
      </c>
      <c r="F114" s="369">
        <v>862.93479000000002</v>
      </c>
      <c r="G114" s="369">
        <v>683.07693000000006</v>
      </c>
      <c r="H114" s="369">
        <v>748.13187000000005</v>
      </c>
    </row>
    <row r="115" spans="1:8" ht="120" x14ac:dyDescent="0.2">
      <c r="A115" s="375"/>
      <c r="B115" s="375"/>
      <c r="C115" s="375" t="s">
        <v>354</v>
      </c>
      <c r="D115" s="376"/>
      <c r="E115" s="377" t="s">
        <v>355</v>
      </c>
      <c r="F115" s="378">
        <v>9000</v>
      </c>
      <c r="G115" s="378">
        <v>2616.52</v>
      </c>
      <c r="H115" s="378">
        <v>0</v>
      </c>
    </row>
    <row r="116" spans="1:8" ht="45" x14ac:dyDescent="0.2">
      <c r="A116" s="366"/>
      <c r="B116" s="366"/>
      <c r="C116" s="366" t="s">
        <v>455</v>
      </c>
      <c r="D116" s="367"/>
      <c r="E116" s="368" t="s">
        <v>447</v>
      </c>
      <c r="F116" s="369">
        <v>9000</v>
      </c>
      <c r="G116" s="369">
        <v>0</v>
      </c>
      <c r="H116" s="369">
        <v>0</v>
      </c>
    </row>
    <row r="117" spans="1:8" ht="15" x14ac:dyDescent="0.2">
      <c r="A117" s="366"/>
      <c r="B117" s="366"/>
      <c r="C117" s="366" t="s">
        <v>455</v>
      </c>
      <c r="D117" s="367" t="s">
        <v>467</v>
      </c>
      <c r="E117" s="368" t="s">
        <v>468</v>
      </c>
      <c r="F117" s="369">
        <v>9000</v>
      </c>
      <c r="G117" s="369">
        <v>0</v>
      </c>
      <c r="H117" s="369">
        <v>0</v>
      </c>
    </row>
    <row r="118" spans="1:8" ht="15" x14ac:dyDescent="0.2">
      <c r="A118" s="366" t="s">
        <v>194</v>
      </c>
      <c r="B118" s="366" t="s">
        <v>189</v>
      </c>
      <c r="C118" s="366" t="s">
        <v>455</v>
      </c>
      <c r="D118" s="367" t="s">
        <v>467</v>
      </c>
      <c r="E118" s="368" t="s">
        <v>111</v>
      </c>
      <c r="F118" s="369">
        <v>9000</v>
      </c>
      <c r="G118" s="369">
        <v>0</v>
      </c>
      <c r="H118" s="369">
        <v>0</v>
      </c>
    </row>
    <row r="119" spans="1:8" ht="30" x14ac:dyDescent="0.2">
      <c r="A119" s="375"/>
      <c r="B119" s="375"/>
      <c r="C119" s="375" t="s">
        <v>267</v>
      </c>
      <c r="D119" s="376"/>
      <c r="E119" s="377" t="s">
        <v>356</v>
      </c>
      <c r="F119" s="378">
        <v>0</v>
      </c>
      <c r="G119" s="378">
        <v>2616.52</v>
      </c>
      <c r="H119" s="378">
        <v>0</v>
      </c>
    </row>
    <row r="120" spans="1:8" ht="15" x14ac:dyDescent="0.2">
      <c r="A120" s="366"/>
      <c r="B120" s="366"/>
      <c r="C120" s="366" t="s">
        <v>267</v>
      </c>
      <c r="D120" s="367" t="s">
        <v>467</v>
      </c>
      <c r="E120" s="368" t="s">
        <v>468</v>
      </c>
      <c r="F120" s="369">
        <v>0</v>
      </c>
      <c r="G120" s="369">
        <v>2616.52</v>
      </c>
      <c r="H120" s="369">
        <v>0</v>
      </c>
    </row>
    <row r="121" spans="1:8" ht="15" x14ac:dyDescent="0.2">
      <c r="A121" s="366" t="s">
        <v>194</v>
      </c>
      <c r="B121" s="366" t="s">
        <v>189</v>
      </c>
      <c r="C121" s="366" t="s">
        <v>267</v>
      </c>
      <c r="D121" s="367" t="s">
        <v>467</v>
      </c>
      <c r="E121" s="368" t="s">
        <v>111</v>
      </c>
      <c r="F121" s="369">
        <v>0</v>
      </c>
      <c r="G121" s="369">
        <v>2616.52</v>
      </c>
      <c r="H121" s="369">
        <v>0</v>
      </c>
    </row>
    <row r="122" spans="1:8" ht="105" x14ac:dyDescent="0.2">
      <c r="A122" s="375"/>
      <c r="B122" s="375"/>
      <c r="C122" s="375" t="s">
        <v>379</v>
      </c>
      <c r="D122" s="376"/>
      <c r="E122" s="377" t="s">
        <v>435</v>
      </c>
      <c r="F122" s="378">
        <v>8647.07582</v>
      </c>
      <c r="G122" s="378">
        <v>0</v>
      </c>
      <c r="H122" s="378">
        <v>0</v>
      </c>
    </row>
    <row r="123" spans="1:8" ht="45" x14ac:dyDescent="0.2">
      <c r="A123" s="366"/>
      <c r="B123" s="366"/>
      <c r="C123" s="366" t="s">
        <v>277</v>
      </c>
      <c r="D123" s="367"/>
      <c r="E123" s="368" t="s">
        <v>436</v>
      </c>
      <c r="F123" s="369">
        <v>8647.07582</v>
      </c>
      <c r="G123" s="369">
        <v>0</v>
      </c>
      <c r="H123" s="369">
        <v>0</v>
      </c>
    </row>
    <row r="124" spans="1:8" ht="60" x14ac:dyDescent="0.2">
      <c r="A124" s="366"/>
      <c r="B124" s="366"/>
      <c r="C124" s="366" t="s">
        <v>277</v>
      </c>
      <c r="D124" s="367" t="s">
        <v>456</v>
      </c>
      <c r="E124" s="368" t="s">
        <v>457</v>
      </c>
      <c r="F124" s="369">
        <v>8647.07582</v>
      </c>
      <c r="G124" s="369">
        <v>0</v>
      </c>
      <c r="H124" s="369">
        <v>0</v>
      </c>
    </row>
    <row r="125" spans="1:8" ht="15" x14ac:dyDescent="0.2">
      <c r="A125" s="366" t="s">
        <v>194</v>
      </c>
      <c r="B125" s="366" t="s">
        <v>193</v>
      </c>
      <c r="C125" s="366" t="s">
        <v>277</v>
      </c>
      <c r="D125" s="367" t="s">
        <v>456</v>
      </c>
      <c r="E125" s="368" t="s">
        <v>113</v>
      </c>
      <c r="F125" s="369">
        <v>8647.07582</v>
      </c>
      <c r="G125" s="369">
        <v>0</v>
      </c>
      <c r="H125" s="369">
        <v>0</v>
      </c>
    </row>
    <row r="126" spans="1:8" ht="60" x14ac:dyDescent="0.2">
      <c r="A126" s="387"/>
      <c r="B126" s="387"/>
      <c r="C126" s="387" t="s">
        <v>347</v>
      </c>
      <c r="D126" s="388"/>
      <c r="E126" s="389" t="s">
        <v>348</v>
      </c>
      <c r="F126" s="390">
        <v>805</v>
      </c>
      <c r="G126" s="390">
        <v>305</v>
      </c>
      <c r="H126" s="390">
        <v>305</v>
      </c>
    </row>
    <row r="127" spans="1:8" ht="45" x14ac:dyDescent="0.2">
      <c r="A127" s="366"/>
      <c r="B127" s="366"/>
      <c r="C127" s="366" t="s">
        <v>262</v>
      </c>
      <c r="D127" s="367"/>
      <c r="E127" s="368" t="s">
        <v>349</v>
      </c>
      <c r="F127" s="369">
        <v>5</v>
      </c>
      <c r="G127" s="369">
        <v>5</v>
      </c>
      <c r="H127" s="369">
        <v>5</v>
      </c>
    </row>
    <row r="128" spans="1:8" ht="60" x14ac:dyDescent="0.2">
      <c r="A128" s="366"/>
      <c r="B128" s="366"/>
      <c r="C128" s="366" t="s">
        <v>262</v>
      </c>
      <c r="D128" s="367" t="s">
        <v>456</v>
      </c>
      <c r="E128" s="368" t="s">
        <v>457</v>
      </c>
      <c r="F128" s="369">
        <v>5</v>
      </c>
      <c r="G128" s="369">
        <v>5</v>
      </c>
      <c r="H128" s="369">
        <v>5</v>
      </c>
    </row>
    <row r="129" spans="1:8" ht="30" x14ac:dyDescent="0.2">
      <c r="A129" s="366" t="s">
        <v>187</v>
      </c>
      <c r="B129" s="366" t="s">
        <v>195</v>
      </c>
      <c r="C129" s="366" t="s">
        <v>262</v>
      </c>
      <c r="D129" s="367" t="s">
        <v>456</v>
      </c>
      <c r="E129" s="368" t="s">
        <v>109</v>
      </c>
      <c r="F129" s="369">
        <v>5</v>
      </c>
      <c r="G129" s="369">
        <v>5</v>
      </c>
      <c r="H129" s="369">
        <v>5</v>
      </c>
    </row>
    <row r="130" spans="1:8" ht="30" x14ac:dyDescent="0.2">
      <c r="A130" s="375"/>
      <c r="B130" s="375"/>
      <c r="C130" s="375" t="s">
        <v>263</v>
      </c>
      <c r="D130" s="376"/>
      <c r="E130" s="377" t="s">
        <v>350</v>
      </c>
      <c r="F130" s="378">
        <v>800</v>
      </c>
      <c r="G130" s="378">
        <v>300</v>
      </c>
      <c r="H130" s="378">
        <v>300</v>
      </c>
    </row>
    <row r="131" spans="1:8" ht="60" x14ac:dyDescent="0.2">
      <c r="A131" s="366"/>
      <c r="B131" s="366"/>
      <c r="C131" s="366" t="s">
        <v>263</v>
      </c>
      <c r="D131" s="367" t="s">
        <v>456</v>
      </c>
      <c r="E131" s="368" t="s">
        <v>457</v>
      </c>
      <c r="F131" s="369">
        <v>800</v>
      </c>
      <c r="G131" s="369">
        <v>300</v>
      </c>
      <c r="H131" s="369">
        <v>300</v>
      </c>
    </row>
    <row r="132" spans="1:8" ht="30" x14ac:dyDescent="0.2">
      <c r="A132" s="366" t="s">
        <v>187</v>
      </c>
      <c r="B132" s="366" t="s">
        <v>195</v>
      </c>
      <c r="C132" s="366" t="s">
        <v>263</v>
      </c>
      <c r="D132" s="367" t="s">
        <v>456</v>
      </c>
      <c r="E132" s="368" t="s">
        <v>109</v>
      </c>
      <c r="F132" s="369">
        <v>800</v>
      </c>
      <c r="G132" s="369">
        <v>300</v>
      </c>
      <c r="H132" s="369">
        <v>300</v>
      </c>
    </row>
    <row r="133" spans="1:8" ht="45" x14ac:dyDescent="0.2">
      <c r="A133" s="375"/>
      <c r="B133" s="375"/>
      <c r="C133" s="375" t="s">
        <v>330</v>
      </c>
      <c r="D133" s="376"/>
      <c r="E133" s="377" t="s">
        <v>331</v>
      </c>
      <c r="F133" s="378">
        <v>200</v>
      </c>
      <c r="G133" s="378">
        <v>200</v>
      </c>
      <c r="H133" s="378">
        <v>200</v>
      </c>
    </row>
    <row r="134" spans="1:8" ht="30" x14ac:dyDescent="0.2">
      <c r="A134" s="366"/>
      <c r="B134" s="366"/>
      <c r="C134" s="366" t="s">
        <v>332</v>
      </c>
      <c r="D134" s="367"/>
      <c r="E134" s="368" t="s">
        <v>333</v>
      </c>
      <c r="F134" s="369">
        <v>200</v>
      </c>
      <c r="G134" s="369">
        <v>200</v>
      </c>
      <c r="H134" s="369">
        <v>200</v>
      </c>
    </row>
    <row r="135" spans="1:8" ht="60" x14ac:dyDescent="0.2">
      <c r="A135" s="366"/>
      <c r="B135" s="366"/>
      <c r="C135" s="366" t="s">
        <v>332</v>
      </c>
      <c r="D135" s="367" t="s">
        <v>456</v>
      </c>
      <c r="E135" s="368" t="s">
        <v>457</v>
      </c>
      <c r="F135" s="369">
        <v>200</v>
      </c>
      <c r="G135" s="369">
        <v>200</v>
      </c>
      <c r="H135" s="369">
        <v>200</v>
      </c>
    </row>
    <row r="136" spans="1:8" ht="60" x14ac:dyDescent="0.2">
      <c r="A136" s="366" t="s">
        <v>193</v>
      </c>
      <c r="B136" s="366" t="s">
        <v>197</v>
      </c>
      <c r="C136" s="366" t="s">
        <v>332</v>
      </c>
      <c r="D136" s="367" t="s">
        <v>456</v>
      </c>
      <c r="E136" s="368" t="s">
        <v>198</v>
      </c>
      <c r="F136" s="369">
        <v>200</v>
      </c>
      <c r="G136" s="369">
        <v>200</v>
      </c>
      <c r="H136" s="369">
        <v>200</v>
      </c>
    </row>
    <row r="137" spans="1:8" ht="99.75" x14ac:dyDescent="0.2">
      <c r="A137" s="371"/>
      <c r="B137" s="371"/>
      <c r="C137" s="371" t="s">
        <v>334</v>
      </c>
      <c r="D137" s="372"/>
      <c r="E137" s="373" t="s">
        <v>335</v>
      </c>
      <c r="F137" s="374">
        <v>32111.277280000002</v>
      </c>
      <c r="G137" s="374">
        <v>24678.939630000001</v>
      </c>
      <c r="H137" s="374">
        <v>25633.688129999999</v>
      </c>
    </row>
    <row r="138" spans="1:8" ht="30" x14ac:dyDescent="0.2">
      <c r="A138" s="366"/>
      <c r="B138" s="366"/>
      <c r="C138" s="366" t="s">
        <v>270</v>
      </c>
      <c r="D138" s="367"/>
      <c r="E138" s="368" t="s">
        <v>358</v>
      </c>
      <c r="F138" s="369">
        <v>7799.09</v>
      </c>
      <c r="G138" s="369">
        <v>7056.71</v>
      </c>
      <c r="H138" s="369">
        <v>7270</v>
      </c>
    </row>
    <row r="139" spans="1:8" ht="60" x14ac:dyDescent="0.2">
      <c r="A139" s="366"/>
      <c r="B139" s="366"/>
      <c r="C139" s="366" t="s">
        <v>270</v>
      </c>
      <c r="D139" s="367" t="s">
        <v>456</v>
      </c>
      <c r="E139" s="368" t="s">
        <v>457</v>
      </c>
      <c r="F139" s="369">
        <v>7794.09</v>
      </c>
      <c r="G139" s="369">
        <v>7056.71</v>
      </c>
      <c r="H139" s="369">
        <v>7270</v>
      </c>
    </row>
    <row r="140" spans="1:8" ht="15" x14ac:dyDescent="0.2">
      <c r="A140" s="366" t="s">
        <v>194</v>
      </c>
      <c r="B140" s="366" t="s">
        <v>193</v>
      </c>
      <c r="C140" s="366" t="s">
        <v>270</v>
      </c>
      <c r="D140" s="367" t="s">
        <v>456</v>
      </c>
      <c r="E140" s="368" t="s">
        <v>113</v>
      </c>
      <c r="F140" s="369">
        <v>7794.09</v>
      </c>
      <c r="G140" s="369">
        <v>7056.71</v>
      </c>
      <c r="H140" s="369">
        <v>7270</v>
      </c>
    </row>
    <row r="141" spans="1:8" ht="30" x14ac:dyDescent="0.2">
      <c r="A141" s="366"/>
      <c r="B141" s="366"/>
      <c r="C141" s="366" t="s">
        <v>270</v>
      </c>
      <c r="D141" s="367" t="s">
        <v>458</v>
      </c>
      <c r="E141" s="368" t="s">
        <v>459</v>
      </c>
      <c r="F141" s="369">
        <v>5</v>
      </c>
      <c r="G141" s="369">
        <v>0</v>
      </c>
      <c r="H141" s="369">
        <v>0</v>
      </c>
    </row>
    <row r="142" spans="1:8" ht="15" x14ac:dyDescent="0.2">
      <c r="A142" s="366" t="s">
        <v>194</v>
      </c>
      <c r="B142" s="366" t="s">
        <v>193</v>
      </c>
      <c r="C142" s="366" t="s">
        <v>270</v>
      </c>
      <c r="D142" s="367" t="s">
        <v>458</v>
      </c>
      <c r="E142" s="368" t="s">
        <v>113</v>
      </c>
      <c r="F142" s="369">
        <v>5</v>
      </c>
      <c r="G142" s="369">
        <v>0</v>
      </c>
      <c r="H142" s="369">
        <v>0</v>
      </c>
    </row>
    <row r="143" spans="1:8" ht="30" x14ac:dyDescent="0.2">
      <c r="A143" s="366"/>
      <c r="B143" s="366"/>
      <c r="C143" s="366" t="s">
        <v>271</v>
      </c>
      <c r="D143" s="367"/>
      <c r="E143" s="368" t="s">
        <v>359</v>
      </c>
      <c r="F143" s="369">
        <v>50</v>
      </c>
      <c r="G143" s="369">
        <v>50</v>
      </c>
      <c r="H143" s="369">
        <v>50</v>
      </c>
    </row>
    <row r="144" spans="1:8" ht="60" x14ac:dyDescent="0.2">
      <c r="A144" s="366"/>
      <c r="B144" s="366"/>
      <c r="C144" s="366" t="s">
        <v>271</v>
      </c>
      <c r="D144" s="367" t="s">
        <v>456</v>
      </c>
      <c r="E144" s="368" t="s">
        <v>457</v>
      </c>
      <c r="F144" s="369">
        <v>50</v>
      </c>
      <c r="G144" s="369">
        <v>50</v>
      </c>
      <c r="H144" s="369">
        <v>50</v>
      </c>
    </row>
    <row r="145" spans="1:8" ht="15" x14ac:dyDescent="0.2">
      <c r="A145" s="366" t="s">
        <v>194</v>
      </c>
      <c r="B145" s="366" t="s">
        <v>193</v>
      </c>
      <c r="C145" s="366" t="s">
        <v>271</v>
      </c>
      <c r="D145" s="367" t="s">
        <v>456</v>
      </c>
      <c r="E145" s="368" t="s">
        <v>113</v>
      </c>
      <c r="F145" s="369">
        <v>50</v>
      </c>
      <c r="G145" s="369">
        <v>50</v>
      </c>
      <c r="H145" s="369">
        <v>50</v>
      </c>
    </row>
    <row r="146" spans="1:8" ht="30" x14ac:dyDescent="0.2">
      <c r="A146" s="366"/>
      <c r="B146" s="366"/>
      <c r="C146" s="366" t="s">
        <v>272</v>
      </c>
      <c r="D146" s="367"/>
      <c r="E146" s="368" t="s">
        <v>360</v>
      </c>
      <c r="F146" s="369">
        <v>6881.2190499999997</v>
      </c>
      <c r="G146" s="369">
        <v>8342.0196300000007</v>
      </c>
      <c r="H146" s="369">
        <v>9359.2281300000013</v>
      </c>
    </row>
    <row r="147" spans="1:8" ht="60" x14ac:dyDescent="0.2">
      <c r="A147" s="366"/>
      <c r="B147" s="366"/>
      <c r="C147" s="366" t="s">
        <v>272</v>
      </c>
      <c r="D147" s="367" t="s">
        <v>456</v>
      </c>
      <c r="E147" s="368" t="s">
        <v>457</v>
      </c>
      <c r="F147" s="369">
        <v>6881.2190499999997</v>
      </c>
      <c r="G147" s="369">
        <v>8342.0196300000007</v>
      </c>
      <c r="H147" s="369">
        <v>9359.2281300000013</v>
      </c>
    </row>
    <row r="148" spans="1:8" ht="15" x14ac:dyDescent="0.2">
      <c r="A148" s="366" t="s">
        <v>194</v>
      </c>
      <c r="B148" s="366" t="s">
        <v>193</v>
      </c>
      <c r="C148" s="366" t="s">
        <v>272</v>
      </c>
      <c r="D148" s="367" t="s">
        <v>456</v>
      </c>
      <c r="E148" s="368" t="s">
        <v>113</v>
      </c>
      <c r="F148" s="369">
        <v>6881.2190499999997</v>
      </c>
      <c r="G148" s="369">
        <v>8342.0196300000007</v>
      </c>
      <c r="H148" s="369">
        <v>9359.2281300000013</v>
      </c>
    </row>
    <row r="149" spans="1:8" ht="30" x14ac:dyDescent="0.2">
      <c r="A149" s="366"/>
      <c r="B149" s="366"/>
      <c r="C149" s="366" t="s">
        <v>257</v>
      </c>
      <c r="D149" s="367"/>
      <c r="E149" s="368" t="s">
        <v>336</v>
      </c>
      <c r="F149" s="369">
        <v>2389.2661600000001</v>
      </c>
      <c r="G149" s="369">
        <v>2091.21</v>
      </c>
      <c r="H149" s="369">
        <v>2418.46</v>
      </c>
    </row>
    <row r="150" spans="1:8" ht="60" x14ac:dyDescent="0.2">
      <c r="A150" s="366"/>
      <c r="B150" s="366"/>
      <c r="C150" s="366" t="s">
        <v>257</v>
      </c>
      <c r="D150" s="367" t="s">
        <v>456</v>
      </c>
      <c r="E150" s="368" t="s">
        <v>457</v>
      </c>
      <c r="F150" s="369">
        <v>2389.2661600000001</v>
      </c>
      <c r="G150" s="369">
        <v>2091.21</v>
      </c>
      <c r="H150" s="369">
        <v>2418.46</v>
      </c>
    </row>
    <row r="151" spans="1:8" ht="30" x14ac:dyDescent="0.2">
      <c r="A151" s="366" t="s">
        <v>187</v>
      </c>
      <c r="B151" s="366" t="s">
        <v>196</v>
      </c>
      <c r="C151" s="366" t="s">
        <v>257</v>
      </c>
      <c r="D151" s="367" t="s">
        <v>456</v>
      </c>
      <c r="E151" s="368" t="s">
        <v>108</v>
      </c>
      <c r="F151" s="369">
        <v>2389.2661600000001</v>
      </c>
      <c r="G151" s="369">
        <v>2091.21</v>
      </c>
      <c r="H151" s="369">
        <v>2418.46</v>
      </c>
    </row>
    <row r="152" spans="1:8" ht="45" x14ac:dyDescent="0.2">
      <c r="A152" s="366"/>
      <c r="B152" s="366"/>
      <c r="C152" s="366" t="s">
        <v>258</v>
      </c>
      <c r="D152" s="367"/>
      <c r="E152" s="368" t="s">
        <v>337</v>
      </c>
      <c r="F152" s="369">
        <v>7245.7549500000005</v>
      </c>
      <c r="G152" s="369">
        <v>5000</v>
      </c>
      <c r="H152" s="369">
        <v>5000</v>
      </c>
    </row>
    <row r="153" spans="1:8" ht="60" x14ac:dyDescent="0.2">
      <c r="A153" s="366"/>
      <c r="B153" s="366"/>
      <c r="C153" s="366" t="s">
        <v>258</v>
      </c>
      <c r="D153" s="367" t="s">
        <v>456</v>
      </c>
      <c r="E153" s="368" t="s">
        <v>457</v>
      </c>
      <c r="F153" s="369">
        <v>7245.7549500000005</v>
      </c>
      <c r="G153" s="369">
        <v>5000</v>
      </c>
      <c r="H153" s="369">
        <v>5000</v>
      </c>
    </row>
    <row r="154" spans="1:8" ht="30" x14ac:dyDescent="0.2">
      <c r="A154" s="366" t="s">
        <v>187</v>
      </c>
      <c r="B154" s="366" t="s">
        <v>196</v>
      </c>
      <c r="C154" s="366" t="s">
        <v>258</v>
      </c>
      <c r="D154" s="367" t="s">
        <v>456</v>
      </c>
      <c r="E154" s="368" t="s">
        <v>108</v>
      </c>
      <c r="F154" s="369">
        <v>7245.7549500000005</v>
      </c>
      <c r="G154" s="369">
        <v>5000</v>
      </c>
      <c r="H154" s="369">
        <v>5000</v>
      </c>
    </row>
    <row r="155" spans="1:8" ht="75" x14ac:dyDescent="0.2">
      <c r="A155" s="366"/>
      <c r="B155" s="366"/>
      <c r="C155" s="366" t="s">
        <v>266</v>
      </c>
      <c r="D155" s="367"/>
      <c r="E155" s="368" t="s">
        <v>353</v>
      </c>
      <c r="F155" s="369">
        <v>1142</v>
      </c>
      <c r="G155" s="369">
        <v>1136</v>
      </c>
      <c r="H155" s="369">
        <v>1136</v>
      </c>
    </row>
    <row r="156" spans="1:8" ht="60" x14ac:dyDescent="0.2">
      <c r="A156" s="366"/>
      <c r="B156" s="366"/>
      <c r="C156" s="366" t="s">
        <v>266</v>
      </c>
      <c r="D156" s="367" t="s">
        <v>456</v>
      </c>
      <c r="E156" s="368" t="s">
        <v>457</v>
      </c>
      <c r="F156" s="369">
        <v>1142</v>
      </c>
      <c r="G156" s="369">
        <v>1136</v>
      </c>
      <c r="H156" s="369">
        <v>1136</v>
      </c>
    </row>
    <row r="157" spans="1:8" ht="15" x14ac:dyDescent="0.2">
      <c r="A157" s="366" t="s">
        <v>194</v>
      </c>
      <c r="B157" s="366" t="s">
        <v>189</v>
      </c>
      <c r="C157" s="366" t="s">
        <v>266</v>
      </c>
      <c r="D157" s="367" t="s">
        <v>456</v>
      </c>
      <c r="E157" s="368" t="s">
        <v>111</v>
      </c>
      <c r="F157" s="369">
        <v>1142</v>
      </c>
      <c r="G157" s="369">
        <v>1136</v>
      </c>
      <c r="H157" s="369">
        <v>1136</v>
      </c>
    </row>
    <row r="158" spans="1:8" ht="45" x14ac:dyDescent="0.2">
      <c r="A158" s="366"/>
      <c r="B158" s="366"/>
      <c r="C158" s="366" t="s">
        <v>273</v>
      </c>
      <c r="D158" s="367"/>
      <c r="E158" s="368" t="s">
        <v>361</v>
      </c>
      <c r="F158" s="369">
        <v>0</v>
      </c>
      <c r="G158" s="369">
        <v>803</v>
      </c>
      <c r="H158" s="369">
        <v>200</v>
      </c>
    </row>
    <row r="159" spans="1:8" ht="60" x14ac:dyDescent="0.2">
      <c r="A159" s="366"/>
      <c r="B159" s="366"/>
      <c r="C159" s="366" t="s">
        <v>273</v>
      </c>
      <c r="D159" s="367" t="s">
        <v>456</v>
      </c>
      <c r="E159" s="368" t="s">
        <v>457</v>
      </c>
      <c r="F159" s="369">
        <v>0</v>
      </c>
      <c r="G159" s="369">
        <v>803</v>
      </c>
      <c r="H159" s="369">
        <v>200</v>
      </c>
    </row>
    <row r="160" spans="1:8" ht="15" x14ac:dyDescent="0.2">
      <c r="A160" s="366" t="s">
        <v>194</v>
      </c>
      <c r="B160" s="366" t="s">
        <v>193</v>
      </c>
      <c r="C160" s="366" t="s">
        <v>273</v>
      </c>
      <c r="D160" s="367" t="s">
        <v>456</v>
      </c>
      <c r="E160" s="368" t="s">
        <v>113</v>
      </c>
      <c r="F160" s="369">
        <v>0</v>
      </c>
      <c r="G160" s="369">
        <v>803</v>
      </c>
      <c r="H160" s="369">
        <v>200</v>
      </c>
    </row>
    <row r="161" spans="1:8" ht="165" x14ac:dyDescent="0.2">
      <c r="A161" s="366"/>
      <c r="B161" s="366"/>
      <c r="C161" s="366" t="s">
        <v>275</v>
      </c>
      <c r="D161" s="367"/>
      <c r="E161" s="370" t="s">
        <v>362</v>
      </c>
      <c r="F161" s="369">
        <v>1961.0196799999999</v>
      </c>
      <c r="G161" s="369">
        <v>100</v>
      </c>
      <c r="H161" s="369">
        <v>100</v>
      </c>
    </row>
    <row r="162" spans="1:8" ht="60" x14ac:dyDescent="0.2">
      <c r="A162" s="366"/>
      <c r="B162" s="366"/>
      <c r="C162" s="366" t="s">
        <v>275</v>
      </c>
      <c r="D162" s="367" t="s">
        <v>456</v>
      </c>
      <c r="E162" s="368" t="s">
        <v>457</v>
      </c>
      <c r="F162" s="369">
        <v>1961.0196799999999</v>
      </c>
      <c r="G162" s="369">
        <v>100</v>
      </c>
      <c r="H162" s="369">
        <v>100</v>
      </c>
    </row>
    <row r="163" spans="1:8" ht="15" x14ac:dyDescent="0.2">
      <c r="A163" s="366" t="s">
        <v>194</v>
      </c>
      <c r="B163" s="366" t="s">
        <v>193</v>
      </c>
      <c r="C163" s="366" t="s">
        <v>275</v>
      </c>
      <c r="D163" s="367" t="s">
        <v>456</v>
      </c>
      <c r="E163" s="368" t="s">
        <v>113</v>
      </c>
      <c r="F163" s="369">
        <v>1961.0196799999999</v>
      </c>
      <c r="G163" s="369">
        <v>100</v>
      </c>
      <c r="H163" s="369">
        <v>100</v>
      </c>
    </row>
    <row r="164" spans="1:8" ht="180" x14ac:dyDescent="0.2">
      <c r="A164" s="366"/>
      <c r="B164" s="366"/>
      <c r="C164" s="366" t="s">
        <v>260</v>
      </c>
      <c r="D164" s="367"/>
      <c r="E164" s="370" t="s">
        <v>338</v>
      </c>
      <c r="F164" s="369">
        <v>995.9194399999999</v>
      </c>
      <c r="G164" s="369">
        <v>100</v>
      </c>
      <c r="H164" s="369">
        <v>100</v>
      </c>
    </row>
    <row r="165" spans="1:8" ht="60" x14ac:dyDescent="0.2">
      <c r="A165" s="366"/>
      <c r="B165" s="366"/>
      <c r="C165" s="366" t="s">
        <v>260</v>
      </c>
      <c r="D165" s="367" t="s">
        <v>456</v>
      </c>
      <c r="E165" s="368" t="s">
        <v>457</v>
      </c>
      <c r="F165" s="369">
        <v>995.9194399999999</v>
      </c>
      <c r="G165" s="369">
        <v>100</v>
      </c>
      <c r="H165" s="369">
        <v>100</v>
      </c>
    </row>
    <row r="166" spans="1:8" ht="30" x14ac:dyDescent="0.2">
      <c r="A166" s="366" t="s">
        <v>187</v>
      </c>
      <c r="B166" s="366" t="s">
        <v>196</v>
      </c>
      <c r="C166" s="366" t="s">
        <v>260</v>
      </c>
      <c r="D166" s="367" t="s">
        <v>456</v>
      </c>
      <c r="E166" s="368" t="s">
        <v>108</v>
      </c>
      <c r="F166" s="369">
        <v>995.9194399999999</v>
      </c>
      <c r="G166" s="369">
        <v>100</v>
      </c>
      <c r="H166" s="369">
        <v>100</v>
      </c>
    </row>
    <row r="167" spans="1:8" ht="90" x14ac:dyDescent="0.2">
      <c r="A167" s="366"/>
      <c r="B167" s="366"/>
      <c r="C167" s="366" t="s">
        <v>276</v>
      </c>
      <c r="D167" s="367"/>
      <c r="E167" s="368" t="s">
        <v>363</v>
      </c>
      <c r="F167" s="369">
        <v>3647.0079999999998</v>
      </c>
      <c r="G167" s="369">
        <v>0</v>
      </c>
      <c r="H167" s="369">
        <v>0</v>
      </c>
    </row>
    <row r="168" spans="1:8" ht="60" x14ac:dyDescent="0.2">
      <c r="A168" s="366"/>
      <c r="B168" s="366"/>
      <c r="C168" s="366" t="s">
        <v>276</v>
      </c>
      <c r="D168" s="367" t="s">
        <v>456</v>
      </c>
      <c r="E168" s="368" t="s">
        <v>457</v>
      </c>
      <c r="F168" s="369">
        <v>3647.0079999999998</v>
      </c>
      <c r="G168" s="369">
        <v>0</v>
      </c>
      <c r="H168" s="369">
        <v>0</v>
      </c>
    </row>
    <row r="169" spans="1:8" ht="15" x14ac:dyDescent="0.2">
      <c r="A169" s="366" t="s">
        <v>194</v>
      </c>
      <c r="B169" s="366" t="s">
        <v>193</v>
      </c>
      <c r="C169" s="366" t="s">
        <v>276</v>
      </c>
      <c r="D169" s="367" t="s">
        <v>456</v>
      </c>
      <c r="E169" s="368" t="s">
        <v>113</v>
      </c>
      <c r="F169" s="369">
        <v>3647.0079999999998</v>
      </c>
      <c r="G169" s="369">
        <v>0</v>
      </c>
      <c r="H169" s="369">
        <v>0</v>
      </c>
    </row>
    <row r="170" spans="1:8" ht="71.25" x14ac:dyDescent="0.2">
      <c r="A170" s="371"/>
      <c r="B170" s="371"/>
      <c r="C170" s="371" t="s">
        <v>371</v>
      </c>
      <c r="D170" s="372"/>
      <c r="E170" s="373" t="s">
        <v>372</v>
      </c>
      <c r="F170" s="374">
        <v>12998.6288</v>
      </c>
      <c r="G170" s="374">
        <v>9177.0400000000009</v>
      </c>
      <c r="H170" s="374">
        <v>8332.58</v>
      </c>
    </row>
    <row r="171" spans="1:8" ht="45" x14ac:dyDescent="0.2">
      <c r="A171" s="366"/>
      <c r="B171" s="366"/>
      <c r="C171" s="366" t="s">
        <v>280</v>
      </c>
      <c r="D171" s="367"/>
      <c r="E171" s="368" t="s">
        <v>373</v>
      </c>
      <c r="F171" s="369">
        <v>6157.8789999999999</v>
      </c>
      <c r="G171" s="369">
        <v>6353</v>
      </c>
      <c r="H171" s="369">
        <v>5768.62</v>
      </c>
    </row>
    <row r="172" spans="1:8" ht="45" x14ac:dyDescent="0.2">
      <c r="A172" s="366"/>
      <c r="B172" s="366"/>
      <c r="C172" s="366" t="s">
        <v>280</v>
      </c>
      <c r="D172" s="367" t="s">
        <v>469</v>
      </c>
      <c r="E172" s="368" t="s">
        <v>470</v>
      </c>
      <c r="F172" s="369">
        <v>3919</v>
      </c>
      <c r="G172" s="369">
        <v>4733</v>
      </c>
      <c r="H172" s="369">
        <v>4237.8</v>
      </c>
    </row>
    <row r="173" spans="1:8" ht="15" x14ac:dyDescent="0.2">
      <c r="A173" s="366" t="s">
        <v>190</v>
      </c>
      <c r="B173" s="366" t="s">
        <v>189</v>
      </c>
      <c r="C173" s="366" t="s">
        <v>280</v>
      </c>
      <c r="D173" s="367" t="s">
        <v>469</v>
      </c>
      <c r="E173" s="368" t="s">
        <v>117</v>
      </c>
      <c r="F173" s="369">
        <v>3919</v>
      </c>
      <c r="G173" s="369">
        <v>4733</v>
      </c>
      <c r="H173" s="369">
        <v>4237.8</v>
      </c>
    </row>
    <row r="174" spans="1:8" ht="60" x14ac:dyDescent="0.2">
      <c r="A174" s="366"/>
      <c r="B174" s="366"/>
      <c r="C174" s="366" t="s">
        <v>280</v>
      </c>
      <c r="D174" s="367" t="s">
        <v>456</v>
      </c>
      <c r="E174" s="368" t="s">
        <v>457</v>
      </c>
      <c r="F174" s="369">
        <v>2238.8789999999999</v>
      </c>
      <c r="G174" s="369">
        <v>1620</v>
      </c>
      <c r="H174" s="369">
        <v>1530.82</v>
      </c>
    </row>
    <row r="175" spans="1:8" ht="15" x14ac:dyDescent="0.2">
      <c r="A175" s="366" t="s">
        <v>190</v>
      </c>
      <c r="B175" s="366" t="s">
        <v>189</v>
      </c>
      <c r="C175" s="366" t="s">
        <v>280</v>
      </c>
      <c r="D175" s="367" t="s">
        <v>456</v>
      </c>
      <c r="E175" s="368" t="s">
        <v>117</v>
      </c>
      <c r="F175" s="369">
        <v>2238.8789999999999</v>
      </c>
      <c r="G175" s="369">
        <v>1620</v>
      </c>
      <c r="H175" s="369">
        <v>1530.82</v>
      </c>
    </row>
    <row r="176" spans="1:8" ht="30" x14ac:dyDescent="0.2">
      <c r="A176" s="366"/>
      <c r="B176" s="366"/>
      <c r="C176" s="366" t="s">
        <v>281</v>
      </c>
      <c r="D176" s="367"/>
      <c r="E176" s="368" t="s">
        <v>374</v>
      </c>
      <c r="F176" s="369">
        <v>1312.54</v>
      </c>
      <c r="G176" s="369">
        <v>1224.04</v>
      </c>
      <c r="H176" s="369">
        <v>1263.96</v>
      </c>
    </row>
    <row r="177" spans="1:8" ht="45" x14ac:dyDescent="0.2">
      <c r="A177" s="366"/>
      <c r="B177" s="366"/>
      <c r="C177" s="366" t="s">
        <v>281</v>
      </c>
      <c r="D177" s="367" t="s">
        <v>469</v>
      </c>
      <c r="E177" s="368" t="s">
        <v>470</v>
      </c>
      <c r="F177" s="369">
        <v>1008.54</v>
      </c>
      <c r="G177" s="369">
        <v>1008.04</v>
      </c>
      <c r="H177" s="369">
        <v>1047.96</v>
      </c>
    </row>
    <row r="178" spans="1:8" ht="15" x14ac:dyDescent="0.2">
      <c r="A178" s="366" t="s">
        <v>190</v>
      </c>
      <c r="B178" s="366" t="s">
        <v>189</v>
      </c>
      <c r="C178" s="366" t="s">
        <v>281</v>
      </c>
      <c r="D178" s="367" t="s">
        <v>469</v>
      </c>
      <c r="E178" s="368" t="s">
        <v>117</v>
      </c>
      <c r="F178" s="369">
        <v>1008.54</v>
      </c>
      <c r="G178" s="369">
        <v>1008.04</v>
      </c>
      <c r="H178" s="369">
        <v>1047.96</v>
      </c>
    </row>
    <row r="179" spans="1:8" ht="60" x14ac:dyDescent="0.2">
      <c r="A179" s="366"/>
      <c r="B179" s="366"/>
      <c r="C179" s="366" t="s">
        <v>281</v>
      </c>
      <c r="D179" s="367" t="s">
        <v>456</v>
      </c>
      <c r="E179" s="368" t="s">
        <v>457</v>
      </c>
      <c r="F179" s="369">
        <v>304</v>
      </c>
      <c r="G179" s="369">
        <v>216</v>
      </c>
      <c r="H179" s="369">
        <v>216</v>
      </c>
    </row>
    <row r="180" spans="1:8" ht="15" x14ac:dyDescent="0.2">
      <c r="A180" s="366" t="s">
        <v>190</v>
      </c>
      <c r="B180" s="366" t="s">
        <v>189</v>
      </c>
      <c r="C180" s="366" t="s">
        <v>281</v>
      </c>
      <c r="D180" s="367" t="s">
        <v>456</v>
      </c>
      <c r="E180" s="368" t="s">
        <v>117</v>
      </c>
      <c r="F180" s="369">
        <v>304</v>
      </c>
      <c r="G180" s="369">
        <v>216</v>
      </c>
      <c r="H180" s="369">
        <v>216</v>
      </c>
    </row>
    <row r="181" spans="1:8" ht="45" x14ac:dyDescent="0.2">
      <c r="A181" s="366"/>
      <c r="B181" s="366"/>
      <c r="C181" s="366" t="s">
        <v>285</v>
      </c>
      <c r="D181" s="367"/>
      <c r="E181" s="368" t="s">
        <v>378</v>
      </c>
      <c r="F181" s="369">
        <v>1070.4000000000001</v>
      </c>
      <c r="G181" s="369">
        <v>1100</v>
      </c>
      <c r="H181" s="369">
        <v>1000</v>
      </c>
    </row>
    <row r="182" spans="1:8" ht="60" x14ac:dyDescent="0.2">
      <c r="A182" s="366"/>
      <c r="B182" s="366"/>
      <c r="C182" s="366" t="s">
        <v>285</v>
      </c>
      <c r="D182" s="367" t="s">
        <v>456</v>
      </c>
      <c r="E182" s="368" t="s">
        <v>457</v>
      </c>
      <c r="F182" s="369">
        <v>1070.4000000000001</v>
      </c>
      <c r="G182" s="369">
        <v>1100</v>
      </c>
      <c r="H182" s="369">
        <v>1000</v>
      </c>
    </row>
    <row r="183" spans="1:8" ht="15" x14ac:dyDescent="0.2">
      <c r="A183" s="366" t="s">
        <v>185</v>
      </c>
      <c r="B183" s="366" t="s">
        <v>184</v>
      </c>
      <c r="C183" s="366" t="s">
        <v>285</v>
      </c>
      <c r="D183" s="367" t="s">
        <v>456</v>
      </c>
      <c r="E183" s="368" t="s">
        <v>120</v>
      </c>
      <c r="F183" s="369">
        <v>1070.4000000000001</v>
      </c>
      <c r="G183" s="369">
        <v>1100</v>
      </c>
      <c r="H183" s="369">
        <v>1000</v>
      </c>
    </row>
    <row r="184" spans="1:8" ht="60" x14ac:dyDescent="0.2">
      <c r="A184" s="366"/>
      <c r="B184" s="366"/>
      <c r="C184" s="366" t="s">
        <v>282</v>
      </c>
      <c r="D184" s="367"/>
      <c r="E184" s="368" t="s">
        <v>375</v>
      </c>
      <c r="F184" s="369">
        <v>1322.8098</v>
      </c>
      <c r="G184" s="369">
        <v>500</v>
      </c>
      <c r="H184" s="369">
        <v>300</v>
      </c>
    </row>
    <row r="185" spans="1:8" ht="60" x14ac:dyDescent="0.2">
      <c r="A185" s="366"/>
      <c r="B185" s="366"/>
      <c r="C185" s="366" t="s">
        <v>282</v>
      </c>
      <c r="D185" s="367" t="s">
        <v>456</v>
      </c>
      <c r="E185" s="368" t="s">
        <v>457</v>
      </c>
      <c r="F185" s="369">
        <v>1322.8098</v>
      </c>
      <c r="G185" s="369">
        <v>500</v>
      </c>
      <c r="H185" s="369">
        <v>300</v>
      </c>
    </row>
    <row r="186" spans="1:8" ht="15" x14ac:dyDescent="0.2">
      <c r="A186" s="366" t="s">
        <v>190</v>
      </c>
      <c r="B186" s="366" t="s">
        <v>189</v>
      </c>
      <c r="C186" s="366" t="s">
        <v>282</v>
      </c>
      <c r="D186" s="367" t="s">
        <v>456</v>
      </c>
      <c r="E186" s="368" t="s">
        <v>117</v>
      </c>
      <c r="F186" s="369">
        <v>1322.8098</v>
      </c>
      <c r="G186" s="369">
        <v>500</v>
      </c>
      <c r="H186" s="369">
        <v>300</v>
      </c>
    </row>
    <row r="187" spans="1:8" ht="195" x14ac:dyDescent="0.2">
      <c r="A187" s="366"/>
      <c r="B187" s="366"/>
      <c r="C187" s="366" t="s">
        <v>283</v>
      </c>
      <c r="D187" s="367"/>
      <c r="E187" s="370" t="s">
        <v>376</v>
      </c>
      <c r="F187" s="369">
        <v>3135</v>
      </c>
      <c r="G187" s="369">
        <v>0</v>
      </c>
      <c r="H187" s="369">
        <v>0</v>
      </c>
    </row>
    <row r="188" spans="1:8" ht="45" x14ac:dyDescent="0.2">
      <c r="A188" s="366"/>
      <c r="B188" s="366"/>
      <c r="C188" s="366" t="s">
        <v>283</v>
      </c>
      <c r="D188" s="367" t="s">
        <v>469</v>
      </c>
      <c r="E188" s="368" t="s">
        <v>470</v>
      </c>
      <c r="F188" s="369">
        <v>3135</v>
      </c>
      <c r="G188" s="369">
        <v>0</v>
      </c>
      <c r="H188" s="369">
        <v>0</v>
      </c>
    </row>
    <row r="189" spans="1:8" ht="15" x14ac:dyDescent="0.2">
      <c r="A189" s="366" t="s">
        <v>190</v>
      </c>
      <c r="B189" s="366" t="s">
        <v>189</v>
      </c>
      <c r="C189" s="366" t="s">
        <v>283</v>
      </c>
      <c r="D189" s="367" t="s">
        <v>469</v>
      </c>
      <c r="E189" s="368" t="s">
        <v>117</v>
      </c>
      <c r="F189" s="369">
        <v>3135</v>
      </c>
      <c r="G189" s="369">
        <v>0</v>
      </c>
      <c r="H189" s="369">
        <v>0</v>
      </c>
    </row>
    <row r="190" spans="1:8" ht="42.75" x14ac:dyDescent="0.2">
      <c r="A190" s="371"/>
      <c r="B190" s="371"/>
      <c r="C190" s="371" t="s">
        <v>367</v>
      </c>
      <c r="D190" s="372"/>
      <c r="E190" s="373" t="s">
        <v>368</v>
      </c>
      <c r="F190" s="374">
        <v>860.67200000000003</v>
      </c>
      <c r="G190" s="374">
        <v>200</v>
      </c>
      <c r="H190" s="374">
        <v>200</v>
      </c>
    </row>
    <row r="191" spans="1:8" ht="45" x14ac:dyDescent="0.2">
      <c r="A191" s="366"/>
      <c r="B191" s="366"/>
      <c r="C191" s="366" t="s">
        <v>278</v>
      </c>
      <c r="D191" s="367"/>
      <c r="E191" s="368" t="s">
        <v>369</v>
      </c>
      <c r="F191" s="369">
        <v>385</v>
      </c>
      <c r="G191" s="369">
        <v>200</v>
      </c>
      <c r="H191" s="369">
        <v>200</v>
      </c>
    </row>
    <row r="192" spans="1:8" ht="60" x14ac:dyDescent="0.2">
      <c r="A192" s="366"/>
      <c r="B192" s="366"/>
      <c r="C192" s="366" t="s">
        <v>278</v>
      </c>
      <c r="D192" s="367" t="s">
        <v>456</v>
      </c>
      <c r="E192" s="368" t="s">
        <v>457</v>
      </c>
      <c r="F192" s="369">
        <v>385</v>
      </c>
      <c r="G192" s="369">
        <v>200</v>
      </c>
      <c r="H192" s="369">
        <v>200</v>
      </c>
    </row>
    <row r="193" spans="1:8" ht="15" x14ac:dyDescent="0.2">
      <c r="A193" s="366" t="s">
        <v>191</v>
      </c>
      <c r="B193" s="366" t="s">
        <v>191</v>
      </c>
      <c r="C193" s="366" t="s">
        <v>278</v>
      </c>
      <c r="D193" s="367" t="s">
        <v>456</v>
      </c>
      <c r="E193" s="368" t="s">
        <v>192</v>
      </c>
      <c r="F193" s="369">
        <v>385</v>
      </c>
      <c r="G193" s="369">
        <v>200</v>
      </c>
      <c r="H193" s="369">
        <v>200</v>
      </c>
    </row>
    <row r="194" spans="1:8" ht="75" x14ac:dyDescent="0.2">
      <c r="A194" s="366"/>
      <c r="B194" s="366"/>
      <c r="C194" s="366" t="s">
        <v>279</v>
      </c>
      <c r="D194" s="367"/>
      <c r="E194" s="368" t="s">
        <v>370</v>
      </c>
      <c r="F194" s="369">
        <v>475.67200000000003</v>
      </c>
      <c r="G194" s="369">
        <v>0</v>
      </c>
      <c r="H194" s="369">
        <v>0</v>
      </c>
    </row>
    <row r="195" spans="1:8" ht="45" x14ac:dyDescent="0.2">
      <c r="A195" s="366"/>
      <c r="B195" s="366"/>
      <c r="C195" s="366" t="s">
        <v>279</v>
      </c>
      <c r="D195" s="367" t="s">
        <v>469</v>
      </c>
      <c r="E195" s="368" t="s">
        <v>470</v>
      </c>
      <c r="F195" s="369">
        <v>475.67200000000003</v>
      </c>
      <c r="G195" s="369">
        <v>0</v>
      </c>
      <c r="H195" s="369">
        <v>0</v>
      </c>
    </row>
    <row r="196" spans="1:8" ht="15" x14ac:dyDescent="0.2">
      <c r="A196" s="366" t="s">
        <v>191</v>
      </c>
      <c r="B196" s="366" t="s">
        <v>191</v>
      </c>
      <c r="C196" s="366" t="s">
        <v>279</v>
      </c>
      <c r="D196" s="367" t="s">
        <v>469</v>
      </c>
      <c r="E196" s="368" t="s">
        <v>192</v>
      </c>
      <c r="F196" s="369">
        <v>475.67200000000003</v>
      </c>
      <c r="G196" s="369">
        <v>0</v>
      </c>
      <c r="H196" s="369">
        <v>0</v>
      </c>
    </row>
    <row r="197" spans="1:8" ht="114" x14ac:dyDescent="0.2">
      <c r="A197" s="371"/>
      <c r="B197" s="371"/>
      <c r="C197" s="371" t="s">
        <v>339</v>
      </c>
      <c r="D197" s="372"/>
      <c r="E197" s="373" t="s">
        <v>340</v>
      </c>
      <c r="F197" s="374">
        <v>10</v>
      </c>
      <c r="G197" s="374">
        <v>10</v>
      </c>
      <c r="H197" s="374">
        <v>10</v>
      </c>
    </row>
    <row r="198" spans="1:8" ht="60" x14ac:dyDescent="0.2">
      <c r="A198" s="366"/>
      <c r="B198" s="366"/>
      <c r="C198" s="366" t="s">
        <v>261</v>
      </c>
      <c r="D198" s="367"/>
      <c r="E198" s="368" t="s">
        <v>341</v>
      </c>
      <c r="F198" s="369">
        <v>10</v>
      </c>
      <c r="G198" s="369">
        <v>10</v>
      </c>
      <c r="H198" s="369">
        <v>10</v>
      </c>
    </row>
    <row r="199" spans="1:8" ht="60" x14ac:dyDescent="0.2">
      <c r="A199" s="366"/>
      <c r="B199" s="366"/>
      <c r="C199" s="366" t="s">
        <v>261</v>
      </c>
      <c r="D199" s="367" t="s">
        <v>456</v>
      </c>
      <c r="E199" s="368" t="s">
        <v>457</v>
      </c>
      <c r="F199" s="369">
        <v>10</v>
      </c>
      <c r="G199" s="369">
        <v>10</v>
      </c>
      <c r="H199" s="369">
        <v>10</v>
      </c>
    </row>
    <row r="200" spans="1:8" ht="30" x14ac:dyDescent="0.2">
      <c r="A200" s="366" t="s">
        <v>187</v>
      </c>
      <c r="B200" s="366" t="s">
        <v>196</v>
      </c>
      <c r="C200" s="366" t="s">
        <v>261</v>
      </c>
      <c r="D200" s="367" t="s">
        <v>456</v>
      </c>
      <c r="E200" s="368" t="s">
        <v>108</v>
      </c>
      <c r="F200" s="369">
        <v>10</v>
      </c>
      <c r="G200" s="369">
        <v>10</v>
      </c>
      <c r="H200" s="369">
        <v>10</v>
      </c>
    </row>
    <row r="201" spans="1:8" ht="15.75" x14ac:dyDescent="0.2">
      <c r="A201" s="391"/>
      <c r="B201" s="391"/>
      <c r="C201" s="391"/>
      <c r="D201" s="392"/>
      <c r="E201" s="393" t="s">
        <v>183</v>
      </c>
      <c r="F201" s="394">
        <v>156307.03066999998</v>
      </c>
      <c r="G201" s="394">
        <v>85535.257670000006</v>
      </c>
      <c r="H201" s="394">
        <v>54311.63</v>
      </c>
    </row>
  </sheetData>
  <mergeCells count="13">
    <mergeCell ref="F7:F8"/>
    <mergeCell ref="G7:G8"/>
    <mergeCell ref="H7:H8"/>
    <mergeCell ref="F1:H1"/>
    <mergeCell ref="F2:H2"/>
    <mergeCell ref="F3:H3"/>
    <mergeCell ref="F4:H4"/>
    <mergeCell ref="A5:H6"/>
    <mergeCell ref="A7:A8"/>
    <mergeCell ref="B7:B8"/>
    <mergeCell ref="C7:C8"/>
    <mergeCell ref="D7:D8"/>
    <mergeCell ref="E7:E8"/>
  </mergeCells>
  <pageMargins left="0.70866141732283472" right="0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2 на 2022 </vt:lpstr>
      <vt:lpstr>приложение 2 с КЦ</vt:lpstr>
      <vt:lpstr>ПРИЛОЖЕНИЕ 2 на 2023</vt:lpstr>
      <vt:lpstr>ПРИЛОЖЕНИЕ 2 на 2023 год</vt:lpstr>
      <vt:lpstr>ПРИЛОЖЕНИЕ 2 на 2024 год</vt:lpstr>
      <vt:lpstr>ПРИЛОЖЕНИЕ 2 на 2024</vt:lpstr>
      <vt:lpstr>ПРИЛОЖЕНИЕ 3</vt:lpstr>
      <vt:lpstr>ПРИЛОЖЕНИЕ 6</vt:lpstr>
      <vt:lpstr>приложение 6.1 </vt:lpstr>
      <vt:lpstr>приложение 7</vt:lpstr>
      <vt:lpstr>ПРИЛОЖЕНИЕ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2022-06-23T12:22:18Z</cp:lastPrinted>
  <dcterms:created xsi:type="dcterms:W3CDTF">1996-10-08T23:32:33Z</dcterms:created>
  <dcterms:modified xsi:type="dcterms:W3CDTF">2022-06-23T12:30:56Z</dcterms:modified>
</cp:coreProperties>
</file>