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СД2022\24.11.2022\"/>
    </mc:Choice>
  </mc:AlternateContent>
  <xr:revisionPtr revIDLastSave="0" documentId="13_ncr:1_{EF99A1E0-0476-4187-8BD1-F160F4B83D03}" xr6:coauthVersionLast="47" xr6:coauthVersionMax="47" xr10:uidLastSave="{00000000-0000-0000-0000-000000000000}"/>
  <bookViews>
    <workbookView xWindow="-120" yWindow="-120" windowWidth="21840" windowHeight="13140" firstSheet="3" activeTab="7" xr2:uid="{00000000-000D-0000-FFFF-FFFF00000000}"/>
  </bookViews>
  <sheets>
    <sheet name="приложение 2 на 2022 " sheetId="23" r:id="rId1"/>
    <sheet name="ПРИЛОЖЕНИЕ 2 на 2023" sheetId="14" r:id="rId2"/>
    <sheet name="ПРИЛОЖЕНИЕ 2 на 2024 год" sheetId="24" r:id="rId3"/>
    <sheet name="ПРИЛОЖЕНИЕ 3" sheetId="16" r:id="rId4"/>
    <sheet name="ПРИЛОЖЕНИЕ 6" sheetId="17" r:id="rId5"/>
    <sheet name="приложение 6.1 " sheetId="33" r:id="rId6"/>
    <sheet name="приложение 7" sheetId="30" r:id="rId7"/>
    <sheet name="ПРИЛОЖЕНИЕ 12" sheetId="21" r:id="rId8"/>
    <sheet name="Приложение 13" sheetId="34" r:id="rId9"/>
    <sheet name="Приложение 14" sheetId="35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3" l="1"/>
  <c r="E26" i="21"/>
  <c r="F26" i="21"/>
  <c r="D26" i="21"/>
  <c r="E25" i="21"/>
  <c r="F25" i="21"/>
  <c r="D25" i="21"/>
  <c r="E24" i="21"/>
  <c r="F24" i="21"/>
  <c r="D24" i="21"/>
  <c r="E23" i="21"/>
  <c r="F23" i="21"/>
  <c r="D23" i="21"/>
  <c r="E22" i="21"/>
  <c r="F22" i="21"/>
  <c r="D22" i="21"/>
  <c r="E21" i="21"/>
  <c r="F21" i="21"/>
  <c r="D21" i="21"/>
  <c r="E19" i="21"/>
  <c r="E17" i="21" s="1"/>
  <c r="F19" i="21"/>
  <c r="D19" i="21"/>
  <c r="E18" i="21"/>
  <c r="F18" i="21"/>
  <c r="D18" i="21"/>
  <c r="E16" i="21"/>
  <c r="F16" i="21"/>
  <c r="D16" i="21"/>
  <c r="E15" i="21"/>
  <c r="F15" i="21"/>
  <c r="D15" i="21"/>
  <c r="E14" i="21"/>
  <c r="F14" i="21"/>
  <c r="D14" i="21"/>
  <c r="E13" i="21"/>
  <c r="E12" i="21" s="1"/>
  <c r="F13" i="21"/>
  <c r="D13" i="21"/>
  <c r="D12" i="21" s="1"/>
  <c r="E29" i="17"/>
  <c r="F29" i="17"/>
  <c r="D29" i="17"/>
  <c r="E27" i="17"/>
  <c r="F27" i="17"/>
  <c r="D27" i="17"/>
  <c r="E25" i="17"/>
  <c r="F25" i="17"/>
  <c r="D25" i="17"/>
  <c r="E24" i="17"/>
  <c r="F24" i="17"/>
  <c r="D24" i="17"/>
  <c r="E23" i="17"/>
  <c r="F23" i="17"/>
  <c r="D23" i="17"/>
  <c r="E21" i="17"/>
  <c r="F21" i="17"/>
  <c r="D21" i="17"/>
  <c r="E20" i="17"/>
  <c r="F20" i="17"/>
  <c r="D20" i="17"/>
  <c r="D18" i="17"/>
  <c r="D14" i="17"/>
  <c r="E12" i="17"/>
  <c r="F12" i="17"/>
  <c r="D12" i="17"/>
  <c r="E11" i="17"/>
  <c r="F11" i="17"/>
  <c r="D11" i="17"/>
  <c r="E10" i="17"/>
  <c r="F10" i="17"/>
  <c r="D10" i="17"/>
  <c r="E10" i="23"/>
  <c r="D10" i="23"/>
  <c r="C10" i="23"/>
  <c r="F11" i="35"/>
  <c r="E11" i="35"/>
  <c r="D11" i="35"/>
  <c r="C11" i="35"/>
  <c r="D11" i="34"/>
  <c r="C11" i="34"/>
  <c r="B11" i="34"/>
  <c r="F10" i="34"/>
  <c r="E10" i="34"/>
  <c r="E9" i="34"/>
  <c r="E11" i="34" s="1"/>
  <c r="D19" i="16"/>
  <c r="D15" i="16"/>
  <c r="D18" i="16"/>
  <c r="E33" i="17"/>
  <c r="F33" i="17"/>
  <c r="D33" i="17"/>
  <c r="E31" i="17"/>
  <c r="F31" i="17"/>
  <c r="D31" i="17"/>
  <c r="E18" i="17"/>
  <c r="F18" i="17"/>
  <c r="E16" i="17"/>
  <c r="F16" i="17"/>
  <c r="D16" i="17"/>
  <c r="E14" i="17"/>
  <c r="F14" i="17"/>
  <c r="E13" i="17"/>
  <c r="F13" i="17"/>
  <c r="D13" i="17"/>
  <c r="D33" i="14"/>
  <c r="E33" i="14"/>
  <c r="C33" i="14"/>
  <c r="E34" i="14"/>
  <c r="F12" i="21" l="1"/>
  <c r="F17" i="21"/>
  <c r="D17" i="21"/>
  <c r="F9" i="34"/>
  <c r="H10" i="34"/>
  <c r="G10" i="34"/>
  <c r="C21" i="16"/>
  <c r="C26" i="16"/>
  <c r="C28" i="16"/>
  <c r="G9" i="34" l="1"/>
  <c r="F11" i="34"/>
  <c r="I10" i="34"/>
  <c r="D34" i="23"/>
  <c r="E26" i="23"/>
  <c r="D26" i="23"/>
  <c r="C26" i="23"/>
  <c r="E27" i="23"/>
  <c r="E30" i="23"/>
  <c r="D27" i="23"/>
  <c r="D24" i="23"/>
  <c r="E13" i="23"/>
  <c r="E12" i="23"/>
  <c r="C34" i="23"/>
  <c r="E37" i="14"/>
  <c r="E29" i="16"/>
  <c r="C19" i="16"/>
  <c r="E48" i="23"/>
  <c r="E43" i="23"/>
  <c r="G11" i="34" l="1"/>
  <c r="H9" i="34"/>
  <c r="H11" i="34" s="1"/>
  <c r="J10" i="34"/>
  <c r="K10" i="34" s="1"/>
  <c r="E20" i="21"/>
  <c r="E11" i="21" s="1"/>
  <c r="D19" i="17"/>
  <c r="F20" i="21"/>
  <c r="F11" i="21" s="1"/>
  <c r="D20" i="21"/>
  <c r="D11" i="21" s="1"/>
  <c r="I9" i="34" l="1"/>
  <c r="E17" i="17"/>
  <c r="F17" i="17"/>
  <c r="I11" i="34" l="1"/>
  <c r="J9" i="34"/>
  <c r="J11" i="34" s="1"/>
  <c r="K9" i="34"/>
  <c r="K11" i="34" s="1"/>
  <c r="D29" i="16"/>
  <c r="E42" i="23" l="1"/>
  <c r="C18" i="16" s="1"/>
  <c r="E14" i="16"/>
  <c r="C35" i="24"/>
  <c r="C33" i="24"/>
  <c r="C24" i="24"/>
  <c r="C22" i="24"/>
  <c r="C19" i="24"/>
  <c r="C17" i="24"/>
  <c r="C14" i="24"/>
  <c r="C27" i="24"/>
  <c r="C26" i="24" s="1"/>
  <c r="C12" i="24"/>
  <c r="E40" i="23"/>
  <c r="C25" i="16" s="1"/>
  <c r="E36" i="23"/>
  <c r="C20" i="16" s="1"/>
  <c r="E37" i="23"/>
  <c r="C22" i="16" s="1"/>
  <c r="E38" i="23"/>
  <c r="C23" i="16" s="1"/>
  <c r="E39" i="23"/>
  <c r="C24" i="16" s="1"/>
  <c r="E41" i="23"/>
  <c r="C16" i="16" s="1"/>
  <c r="E35" i="23"/>
  <c r="C30" i="16"/>
  <c r="C29" i="16" s="1"/>
  <c r="E45" i="23"/>
  <c r="C27" i="16" s="1"/>
  <c r="E46" i="23"/>
  <c r="D47" i="23"/>
  <c r="D44" i="23"/>
  <c r="C33" i="23"/>
  <c r="E33" i="23" s="1"/>
  <c r="C14" i="16" s="1"/>
  <c r="C13" i="16" s="1"/>
  <c r="E29" i="23"/>
  <c r="E28" i="23"/>
  <c r="C27" i="23"/>
  <c r="E25" i="23"/>
  <c r="E23" i="23"/>
  <c r="D22" i="23"/>
  <c r="D19" i="23"/>
  <c r="E20" i="23"/>
  <c r="E18" i="23"/>
  <c r="D17" i="23"/>
  <c r="E16" i="23"/>
  <c r="D14" i="23"/>
  <c r="C14" i="23"/>
  <c r="E15" i="23"/>
  <c r="E11" i="23"/>
  <c r="C47" i="23"/>
  <c r="C44" i="23"/>
  <c r="C24" i="23"/>
  <c r="C22" i="23"/>
  <c r="C19" i="23"/>
  <c r="C17" i="23"/>
  <c r="C15" i="16" l="1"/>
  <c r="E47" i="23"/>
  <c r="D21" i="23"/>
  <c r="D9" i="23" s="1"/>
  <c r="D8" i="23" s="1"/>
  <c r="E44" i="23"/>
  <c r="C31" i="24"/>
  <c r="C30" i="24" s="1"/>
  <c r="E17" i="23"/>
  <c r="E34" i="23"/>
  <c r="C21" i="24"/>
  <c r="C11" i="24" s="1"/>
  <c r="C10" i="24" s="1"/>
  <c r="C21" i="23"/>
  <c r="C9" i="23" s="1"/>
  <c r="C8" i="23" s="1"/>
  <c r="E19" i="23"/>
  <c r="E22" i="23"/>
  <c r="E24" i="23"/>
  <c r="C32" i="23"/>
  <c r="C31" i="23" s="1"/>
  <c r="E14" i="23"/>
  <c r="D32" i="23"/>
  <c r="D31" i="23" s="1"/>
  <c r="C31" i="16" l="1"/>
  <c r="C49" i="23"/>
  <c r="E21" i="23"/>
  <c r="E8" i="23" s="1"/>
  <c r="C40" i="24"/>
  <c r="E32" i="23"/>
  <c r="E31" i="23"/>
  <c r="D49" i="23"/>
  <c r="E49" i="23" l="1"/>
  <c r="D17" i="17" l="1"/>
  <c r="D30" i="17"/>
  <c r="D26" i="24" l="1"/>
  <c r="E39" i="24"/>
  <c r="D38" i="24"/>
  <c r="E37" i="24"/>
  <c r="E28" i="16" s="1"/>
  <c r="E36" i="24"/>
  <c r="E27" i="16" s="1"/>
  <c r="D35" i="24"/>
  <c r="D33" i="24"/>
  <c r="E29" i="24"/>
  <c r="E28" i="24"/>
  <c r="D27" i="24"/>
  <c r="E25" i="24"/>
  <c r="E23" i="24"/>
  <c r="D24" i="24"/>
  <c r="D22" i="24"/>
  <c r="E20" i="24"/>
  <c r="D19" i="24"/>
  <c r="E18" i="24"/>
  <c r="D17" i="24"/>
  <c r="E17" i="24" s="1"/>
  <c r="E15" i="24"/>
  <c r="E16" i="24"/>
  <c r="D14" i="24"/>
  <c r="E13" i="24"/>
  <c r="D12" i="24"/>
  <c r="E42" i="14"/>
  <c r="D41" i="14"/>
  <c r="E40" i="14"/>
  <c r="D28" i="16" s="1"/>
  <c r="E39" i="14"/>
  <c r="D27" i="16" s="1"/>
  <c r="D38" i="14"/>
  <c r="E35" i="14"/>
  <c r="D17" i="16" s="1"/>
  <c r="E28" i="14"/>
  <c r="E29" i="14"/>
  <c r="D27" i="14"/>
  <c r="C27" i="14"/>
  <c r="C26" i="14" s="1"/>
  <c r="C22" i="14"/>
  <c r="D24" i="14"/>
  <c r="E25" i="14"/>
  <c r="D22" i="14"/>
  <c r="E23" i="14"/>
  <c r="D19" i="14"/>
  <c r="E20" i="14"/>
  <c r="D17" i="14"/>
  <c r="E18" i="14"/>
  <c r="E16" i="14"/>
  <c r="E15" i="14"/>
  <c r="D14" i="14"/>
  <c r="D12" i="14"/>
  <c r="E13" i="14"/>
  <c r="E32" i="24"/>
  <c r="E22" i="24"/>
  <c r="D26" i="16" l="1"/>
  <c r="E26" i="16"/>
  <c r="E22" i="14"/>
  <c r="D31" i="14"/>
  <c r="D30" i="14" s="1"/>
  <c r="E38" i="24"/>
  <c r="E33" i="24"/>
  <c r="E27" i="14"/>
  <c r="E24" i="24"/>
  <c r="D26" i="14"/>
  <c r="D21" i="14"/>
  <c r="D11" i="14" s="1"/>
  <c r="E19" i="24"/>
  <c r="E14" i="24"/>
  <c r="E35" i="24"/>
  <c r="D21" i="24"/>
  <c r="D11" i="24" s="1"/>
  <c r="D10" i="24" s="1"/>
  <c r="E26" i="24"/>
  <c r="E27" i="24"/>
  <c r="E34" i="24"/>
  <c r="E20" i="16" s="1"/>
  <c r="E15" i="16" s="1"/>
  <c r="E12" i="24"/>
  <c r="D31" i="24"/>
  <c r="D30" i="24" s="1"/>
  <c r="D40" i="24" l="1"/>
  <c r="D10" i="14"/>
  <c r="D43" i="14" s="1"/>
  <c r="E26" i="14"/>
  <c r="E21" i="24"/>
  <c r="E31" i="24"/>
  <c r="E30" i="24" l="1"/>
  <c r="E11" i="24"/>
  <c r="E10" i="24" l="1"/>
  <c r="E40" i="24"/>
  <c r="E9" i="17" l="1"/>
  <c r="F9" i="17"/>
  <c r="E30" i="17" l="1"/>
  <c r="F30" i="17"/>
  <c r="D36" i="17"/>
  <c r="F34" i="17"/>
  <c r="D34" i="17"/>
  <c r="F32" i="17"/>
  <c r="E32" i="17"/>
  <c r="F26" i="17"/>
  <c r="E26" i="17"/>
  <c r="F19" i="17"/>
  <c r="E13" i="16"/>
  <c r="E31" i="16" s="1"/>
  <c r="E34" i="17" l="1"/>
  <c r="D35" i="17"/>
  <c r="F35" i="17"/>
  <c r="E15" i="17"/>
  <c r="F15" i="17"/>
  <c r="D15" i="17"/>
  <c r="F36" i="17" l="1"/>
  <c r="E36" i="17"/>
  <c r="E35" i="17"/>
  <c r="E19" i="17"/>
  <c r="D26" i="17" l="1"/>
  <c r="D32" i="17"/>
  <c r="E22" i="17"/>
  <c r="D22" i="17"/>
  <c r="F22" i="17"/>
  <c r="E28" i="17"/>
  <c r="F28" i="17"/>
  <c r="D9" i="17" l="1"/>
  <c r="E37" i="17"/>
  <c r="F37" i="17"/>
  <c r="D28" i="17" l="1"/>
  <c r="D37" i="17" s="1"/>
  <c r="E36" i="14"/>
  <c r="D20" i="16" s="1"/>
  <c r="C41" i="14" l="1"/>
  <c r="C38" i="14"/>
  <c r="E38" i="14" s="1"/>
  <c r="E32" i="14"/>
  <c r="C24" i="14"/>
  <c r="C19" i="14"/>
  <c r="E19" i="14" s="1"/>
  <c r="C17" i="14"/>
  <c r="E17" i="14" s="1"/>
  <c r="C14" i="14"/>
  <c r="E14" i="14" s="1"/>
  <c r="C12" i="14"/>
  <c r="E12" i="14" s="1"/>
  <c r="D14" i="16" l="1"/>
  <c r="D13" i="16" s="1"/>
  <c r="D31" i="16" s="1"/>
  <c r="E41" i="14"/>
  <c r="C21" i="14"/>
  <c r="E21" i="14" s="1"/>
  <c r="E24" i="14"/>
  <c r="C31" i="14"/>
  <c r="C30" i="14" l="1"/>
  <c r="E31" i="14"/>
  <c r="C11" i="14"/>
  <c r="C10" i="14" l="1"/>
  <c r="C43" i="14" s="1"/>
  <c r="E43" i="14" s="1"/>
  <c r="E11" i="14"/>
  <c r="E30" i="14"/>
  <c r="E10" i="14" l="1"/>
</calcChain>
</file>

<file path=xl/sharedStrings.xml><?xml version="1.0" encoding="utf-8"?>
<sst xmlns="http://schemas.openxmlformats.org/spreadsheetml/2006/main" count="1949" uniqueCount="487">
  <si>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</si>
  <si>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</si>
  <si>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</si>
  <si>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</si>
  <si>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</si>
  <si>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</si>
  <si>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</si>
  <si>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</si>
  <si>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</si>
  <si>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</si>
  <si>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</si>
  <si>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</si>
  <si>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</si>
  <si>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</si>
  <si>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</si>
  <si>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</si>
  <si>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</si>
  <si>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</si>
  <si>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</si>
  <si>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</si>
  <si>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</si>
  <si>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1001</t>
  </si>
  <si>
    <t>СОЦИАЛЬНАЯ ПОЛИТИКА</t>
  </si>
  <si>
    <t>1000</t>
  </si>
  <si>
    <t>0300</t>
  </si>
  <si>
    <t>0409</t>
  </si>
  <si>
    <t>0500</t>
  </si>
  <si>
    <t>НАЦИОНАЛЬНАЯ ОБОРОНА</t>
  </si>
  <si>
    <t>0203</t>
  </si>
  <si>
    <t>0502</t>
  </si>
  <si>
    <t>0700</t>
  </si>
  <si>
    <t>Премии и гранты</t>
  </si>
  <si>
    <t>350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</si>
  <si>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</si>
  <si>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</si>
  <si>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</si>
  <si>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</si>
  <si>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</si>
  <si>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</si>
  <si>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Бюджет Пудомягского сельского поселения на плановый 2022 год</t>
  </si>
  <si>
    <t>Бюджет Пудомягского сельского поселения на плановый 2023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</si>
  <si>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</si>
  <si>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</si>
  <si>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</si>
  <si>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</si>
  <si>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</si>
  <si>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</si>
  <si>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</si>
  <si>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</si>
  <si>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</si>
  <si>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</si>
  <si>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</si>
  <si>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</si>
  <si>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</si>
  <si>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</si>
  <si>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</si>
  <si>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</si>
  <si>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</si>
  <si>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</si>
  <si>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</si>
  <si>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</si>
  <si>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</si>
  <si>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</si>
  <si>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</si>
  <si>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</si>
  <si>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</si>
  <si>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</si>
  <si>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</si>
  <si>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</si>
  <si>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</si>
  <si>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</si>
  <si>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</si>
  <si>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</si>
  <si>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</si>
  <si>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</si>
  <si>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</si>
  <si>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</si>
  <si>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</si>
  <si>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611 2 02 20216 10 0000 150</t>
  </si>
  <si>
    <t>611 2 02 29999 10 0000 150</t>
  </si>
  <si>
    <t>Прочие субсидии бюджетам поселений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</si>
  <si>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</si>
  <si>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</si>
  <si>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</si>
  <si>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</si>
  <si>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</si>
  <si>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</si>
  <si>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</si>
  <si>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</si>
  <si>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</si>
  <si>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</si>
  <si>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Приложение  2</t>
  </si>
  <si>
    <t>к Решению Совета депутатов</t>
  </si>
  <si>
    <t>Пудомягского сельского поселения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</si>
  <si>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</si>
  <si>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</si>
  <si>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</si>
  <si>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</si>
  <si>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</si>
  <si>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</si>
  <si>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К решению Совета депутатов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</si>
  <si>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</si>
  <si>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</si>
  <si>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</si>
  <si>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</si>
  <si>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</si>
  <si>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</si>
  <si>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</si>
  <si>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</si>
  <si>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</si>
  <si>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</si>
  <si>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</si>
  <si>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</si>
  <si>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</si>
  <si>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</si>
  <si>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</si>
  <si>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</si>
  <si>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</si>
  <si>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</si>
  <si>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</si>
  <si>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  3</t>
  </si>
  <si>
    <t>Межбюджетные трансферты,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</si>
  <si>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</si>
  <si>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</si>
  <si>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</si>
  <si>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</si>
  <si>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Субсидии на капитальный ремонт и ремонт автомобильных дорог общего пользования местного значения, предоставляемые за счет средств дорожного фонда Ленинградской области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</si>
  <si>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</si>
  <si>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</si>
  <si>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</si>
  <si>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>Приложение 6</t>
  </si>
  <si>
    <t xml:space="preserve">к Решению Совета депутатов </t>
  </si>
  <si>
    <t>Код раздела</t>
  </si>
  <si>
    <t>2022 г.Сумма (тыс.руб.)</t>
  </si>
  <si>
    <t>Общегосударственные вопросы</t>
  </si>
  <si>
    <t>Функционирование закон-х представительных органов МО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</si>
  <si>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</si>
  <si>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</si>
  <si>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</si>
  <si>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</si>
  <si>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</si>
  <si>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</si>
  <si>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</si>
  <si>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</si>
  <si>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</si>
  <si>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</si>
  <si>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</si>
  <si>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</si>
  <si>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</si>
  <si>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</si>
  <si>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</si>
  <si>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</si>
  <si>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</si>
  <si>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</si>
  <si>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</si>
  <si>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</si>
  <si>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</si>
  <si>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</si>
  <si>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</si>
  <si>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</si>
  <si>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2023 г.Сумма (тыс.руб.)</t>
  </si>
  <si>
    <t>№ п/п</t>
  </si>
  <si>
    <t xml:space="preserve">             к Решению Совета депутатов</t>
  </si>
  <si>
    <t>Наименование муниципальной программы</t>
  </si>
  <si>
    <t>Раздел</t>
  </si>
  <si>
    <t>0801       1102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</si>
  <si>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</si>
  <si>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Изменения</t>
  </si>
  <si>
    <t>Утверждено Бюджет Пудомягского сельского поселения на плановый 2022 год</t>
  </si>
  <si>
    <t>Утверждено Бюджет Пудомягского сельского поселения на плановый 2023 год</t>
  </si>
  <si>
    <t>611 2 02 20302 10 0000 150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</si>
  <si>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</si>
  <si>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Всего</t>
  </si>
  <si>
    <t>02</t>
  </si>
  <si>
    <t>11</t>
  </si>
  <si>
    <t>00</t>
  </si>
  <si>
    <t>04</t>
  </si>
  <si>
    <t>10</t>
  </si>
  <si>
    <t>01</t>
  </si>
  <si>
    <t>08</t>
  </si>
  <si>
    <t>07</t>
  </si>
  <si>
    <t>Молодежная политика</t>
  </si>
  <si>
    <t>03</t>
  </si>
  <si>
    <t>05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</si>
  <si>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</si>
  <si>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</si>
  <si>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</si>
  <si>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</si>
  <si>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</si>
  <si>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</si>
  <si>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</si>
  <si>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</si>
  <si>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2023 г.</t>
  </si>
  <si>
    <t>2022 г.</t>
  </si>
  <si>
    <t>Доходы бюджета Пудомягского сельского поселения на  2022 год</t>
  </si>
  <si>
    <t>Доходы бюджета Пудомягского сельского поселения на  2023 год</t>
  </si>
  <si>
    <t>Изменения 2023 года</t>
  </si>
  <si>
    <t>Доходы бюджета Пудомягского сельского поселения на  2024 год</t>
  </si>
  <si>
    <t>Бюджет Пудомягского сельского поселения на плановый 2024 год</t>
  </si>
  <si>
    <t>Утверждено Бюджет Пудомягского сельского поселения на плановый 2024 год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</si>
  <si>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</si>
  <si>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</si>
  <si>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</si>
  <si>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</si>
  <si>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</si>
  <si>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1083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</si>
  <si>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</si>
  <si>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КЦ22-51180-00000-00000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</si>
  <si>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1085</t>
    </r>
  </si>
  <si>
    <t>611 2 02 25555 10 0000 150</t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</si>
  <si>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22-55550-00000-00000</t>
    </r>
  </si>
  <si>
    <t>получаемые из других бюджетов в 2022 году и плановый период 2023-2024 годов</t>
  </si>
  <si>
    <t>(тысяч рублей)              2022 год</t>
  </si>
  <si>
    <t>(тысяч рублей)       2023 год</t>
  </si>
  <si>
    <t>(тысяч рублей)    2024 год</t>
  </si>
  <si>
    <t>Прочие субсидии поселениям КЦ 1055</t>
  </si>
  <si>
    <t>Прочие субсидии поселениям КЦ 1083</t>
  </si>
  <si>
    <t>Прочие субсидии поселениям КЦ 1022</t>
  </si>
  <si>
    <t>Прочие субсидии поселениям КЦ 1089</t>
  </si>
  <si>
    <t>Прочие субсидии поселениям КЦ 1077</t>
  </si>
  <si>
    <t>Прочие субсидии поселениям КЦ 1085</t>
  </si>
  <si>
    <t>Субсидии на реализацию программ формирования современной городской среды КЦ 22-55550-00000-00000</t>
  </si>
  <si>
    <t>611 2 02 300000 00 0000 150</t>
  </si>
  <si>
    <t>611 2 02 2000 10 0000 150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</si>
  <si>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2022 год и плановый период 2023-2024годов                    </t>
  </si>
  <si>
    <t>2024 г.Сумма (тыс.руб.)</t>
  </si>
  <si>
    <t>2024 г.</t>
  </si>
  <si>
    <t>61.Ф.03.11050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</si>
  <si>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</si>
  <si>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</si>
  <si>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</si>
  <si>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</si>
  <si>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</si>
  <si>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</si>
  <si>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</si>
  <si>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</si>
  <si>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</si>
  <si>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</si>
  <si>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</si>
  <si>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</si>
  <si>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</si>
  <si>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</si>
  <si>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</si>
  <si>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7Ц.8.01.S4200</t>
  </si>
  <si>
    <t>7Ц.4.03.S4770</t>
  </si>
  <si>
    <t>7Ц.4.06.19285</t>
  </si>
  <si>
    <t>7Ц.4.01.15510</t>
  </si>
  <si>
    <t>7Ц.4.01.19100</t>
  </si>
  <si>
    <t>62.Д.01.13030</t>
  </si>
  <si>
    <t>62.Д.02.15200</t>
  </si>
  <si>
    <t>7Ц.4.03.16400</t>
  </si>
  <si>
    <t>7Ц.8.04.S4860</t>
  </si>
  <si>
    <t>62.Д.01.13070</t>
  </si>
  <si>
    <t>7Ц.1.F2.55550</t>
  </si>
  <si>
    <t>7Ц.4.03.15380</t>
  </si>
  <si>
    <t>7Ц.4.03.15400</t>
  </si>
  <si>
    <t>7Ц.4.03.15420</t>
  </si>
  <si>
    <t>7Ц.4.03.18930</t>
  </si>
  <si>
    <t>7Ц.8.02.S4310</t>
  </si>
  <si>
    <t>7Ц.4.03.S4660</t>
  </si>
  <si>
    <t>7Ц.4.03.S4840</t>
  </si>
  <si>
    <t>7Ц.8.05.S4800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</si>
  <si>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</si>
  <si>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</si>
  <si>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</si>
  <si>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</si>
  <si>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</si>
  <si>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</si>
  <si>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</si>
  <si>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</si>
  <si>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</si>
  <si>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Наименование</t>
  </si>
  <si>
    <t>60.0.00.00000</t>
  </si>
  <si>
    <t>Непрограммные расходы органов местного самоуправления</t>
  </si>
  <si>
    <t>61.0.00.00000</t>
  </si>
  <si>
    <t>Обеспечение деятельности органов местного самоуправления</t>
  </si>
  <si>
    <t>61.Ф.00.00000</t>
  </si>
  <si>
    <t>Расходы на выплаты персоналу органов местного самоуправления</t>
  </si>
  <si>
    <t>61.Ф.03.00000</t>
  </si>
  <si>
    <t>Расходы на выплаты работникам, замещающим должности, не являющиеся должностями муниципальной службы</t>
  </si>
  <si>
    <t>Расходы на выплаты работникам советов депутатов муниципальных образований</t>
  </si>
  <si>
    <t>61.П.00.00000</t>
  </si>
  <si>
    <t>Прочие расходы на обеспечение деятельности органов местного самоуправления</t>
  </si>
  <si>
    <t>61.П.01.00000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</si>
  <si>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</si>
  <si>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</si>
  <si>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</si>
  <si>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61.Ф.02.00000</t>
  </si>
  <si>
    <t>Расходы на выплаты муниципальным служащим</t>
  </si>
  <si>
    <t>Расходы на выплаты главе администрации</t>
  </si>
  <si>
    <t>62.0.00.00000</t>
  </si>
  <si>
    <t>Прочие непрограммные расходы</t>
  </si>
  <si>
    <t>62.Д.00.00000</t>
  </si>
  <si>
    <t>62.Д.01.00000</t>
  </si>
  <si>
    <t>Исполнение функций органов местного самоупарвления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</si>
  <si>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</si>
  <si>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</si>
  <si>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</si>
  <si>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</si>
  <si>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62.Д.02.00000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</si>
  <si>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</si>
  <si>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</si>
  <si>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</si>
  <si>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</si>
  <si>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70.0.00.00000</t>
  </si>
  <si>
    <t>Программная часть сельских поселений</t>
  </si>
  <si>
    <t>7Ц.0.00.00000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</si>
  <si>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</si>
  <si>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7Ц.4.00.00000</t>
  </si>
  <si>
    <t>Комплексы процессных мероприятий</t>
  </si>
  <si>
    <t>7Ц.4.02.00000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</si>
  <si>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</si>
  <si>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</si>
  <si>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</si>
  <si>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7Ц.4.03.00000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</si>
  <si>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</si>
  <si>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</si>
  <si>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</si>
  <si>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</si>
  <si>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7Ц.4.06.00000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</si>
  <si>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</si>
  <si>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</si>
  <si>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7Ц.8.00.00000</t>
  </si>
  <si>
    <t>Мероприятия, направленные на достижение целей проектов</t>
  </si>
  <si>
    <t>7Ц.8.01.00000</t>
  </si>
  <si>
    <t>Мероприятия, направленные на достижение цели федерального проекта "Дорожная сеть"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</si>
  <si>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</si>
  <si>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7Ц.4.01.00000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</si>
  <si>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</si>
  <si>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</si>
  <si>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</si>
  <si>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Иные межбюджетные трансферты на осуществление части полномочий по по некоторым жилищным вопросам</t>
  </si>
  <si>
    <t>Содержание муниципального жилищного фонда, в том числе капитальный ремонт муниципального жилищного фонда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</si>
  <si>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</si>
  <si>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7Ц.8.04.00000</t>
  </si>
  <si>
    <t>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</si>
  <si>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Ликвидация аварийного жилищного фонда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</si>
  <si>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</si>
  <si>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</si>
  <si>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</si>
  <si>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Мероприятия в области благоустройства</t>
  </si>
  <si>
    <t>Создание комфортных благоустроенных территорий общего пользования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</si>
  <si>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</si>
  <si>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рамках проведения мероприятий по благоустройству</t>
  </si>
  <si>
    <t>7Ц.8.02.00000</t>
  </si>
  <si>
    <t>Мероприятия, направленные на достижение цели федерального проекта "Благоустройство сельских территорий"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</si>
  <si>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</si>
  <si>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7Ц.4.05.00000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</si>
  <si>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</si>
  <si>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</si>
  <si>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</si>
  <si>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7Ц.4.04.00000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</si>
  <si>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</si>
  <si>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</si>
  <si>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</si>
  <si>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</si>
  <si>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</si>
  <si>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</si>
  <si>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</si>
  <si>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>7Ц.8.05.00000</t>
  </si>
  <si>
    <t>Мероприятия, направленные на достижение цели федерального проекта "Создание комфортных благоустроенных дворовых территорий"</t>
  </si>
  <si>
    <t>7Ц.1.00.00000</t>
  </si>
  <si>
    <t>Мероприятия, направленные на достижение цели федерального проекта "Создание комфортных благоустроенных территорий общего пользования"</t>
  </si>
  <si>
    <t>Распределение бюджетных ассигнований на реализацию  муниципальной  программы  бюджета Пудомягского сельского поселения  на 2022 год и плановый период 2023-2024 гг.</t>
  </si>
  <si>
    <t xml:space="preserve">  Приложение 12</t>
  </si>
  <si>
    <t>СУММА</t>
  </si>
  <si>
    <t>2022 год</t>
  </si>
  <si>
    <t>2023 год</t>
  </si>
  <si>
    <t>2024 год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</si>
  <si>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</si>
  <si>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</si>
  <si>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1.2.</t>
  </si>
  <si>
    <t>1.3.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</si>
  <si>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</si>
  <si>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</si>
  <si>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</si>
  <si>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</si>
  <si>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</si>
  <si>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</si>
  <si>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</si>
  <si>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</si>
  <si>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</si>
  <si>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</si>
  <si>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</si>
  <si>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</si>
  <si>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t>1.5.</t>
  </si>
  <si>
    <t>1.6.</t>
  </si>
  <si>
    <t>Комплекс процессных мероприятий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</si>
  <si>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</si>
  <si>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</si>
  <si>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</si>
  <si>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</si>
  <si>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</si>
  <si>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</si>
  <si>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Межбюджетные трансферты</t>
  </si>
  <si>
    <t>500</t>
  </si>
  <si>
    <t>Иные бюджетные ассигнования</t>
  </si>
  <si>
    <t>800</t>
  </si>
  <si>
    <t>Капитальные вложения в объекты государственной (муниципальной) собственности</t>
  </si>
  <si>
    <t>400</t>
  </si>
  <si>
    <t>Федеральные проекты, входящие в состав национальных проектов</t>
  </si>
  <si>
    <t>Федеральный проект "Формирование комфортной городской среды"</t>
  </si>
  <si>
    <t>7Ц.1.F2.00000</t>
  </si>
  <si>
    <t>Реализация программ формирования современной городской среды</t>
  </si>
  <si>
    <t>Мероприятия, направленные на достижение цели федерального проекта "Формирование комфортной городской среды"</t>
  </si>
  <si>
    <t>Реализация мероприятий, направленных на повышение качества городской среды</t>
  </si>
  <si>
    <t>611 2 02 20299 10 0000 150</t>
  </si>
  <si>
    <t>Субсидии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-Фонда содействия реформированию жилищно-коммунального хозяйства</t>
  </si>
  <si>
    <r>
      <t>Субсидии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-Фонда содействия реформированию жилищно-коммунального хозяйства</t>
    </r>
    <r>
      <rPr>
        <b/>
        <sz val="9"/>
        <color rgb="FF000000"/>
        <rFont val="Times New Roman"/>
        <family val="1"/>
        <charset val="204"/>
      </rPr>
      <t xml:space="preserve"> КЦ 2026</t>
    </r>
  </si>
  <si>
    <r>
      <t xml:space="preserve">Субсидии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-Фонда содействия реформированию жилищно-коммунального хозяйства </t>
    </r>
    <r>
      <rPr>
        <b/>
        <sz val="11"/>
        <rFont val="Times New Roman"/>
        <family val="1"/>
        <charset val="204"/>
      </rPr>
      <t>КЦ 2026</t>
    </r>
  </si>
  <si>
    <t>62.Д.02.15360</t>
  </si>
  <si>
    <t>Прочие расходы по содержанию объектов муниципальной собственности</t>
  </si>
  <si>
    <t>7Ц.1.F3.00000</t>
  </si>
  <si>
    <t>7Ц.1.F3.67483</t>
  </si>
  <si>
    <t>Обеспечение устойчивого сокращения непригодного для проживания жилого фонда</t>
  </si>
  <si>
    <t>7Ц.1.F3.6748S</t>
  </si>
  <si>
    <t>7Ц.1.F3.67484</t>
  </si>
  <si>
    <t>0503, 0409,0501</t>
  </si>
  <si>
    <t>Иные межбюджетные трансферты на осуществление полномочий по жилищному контролю</t>
  </si>
  <si>
    <t>62.Д.01.13010</t>
  </si>
  <si>
    <t>Федеральный проект "Обеспечение устойчивого сокращения непригодного для проживания жилищного фонда"</t>
  </si>
  <si>
    <t>7Ц.8.04.15620</t>
  </si>
  <si>
    <t>240</t>
  </si>
  <si>
    <t>Иные закупки товаров, работ и услуг для обеспечения государственных (муниципальных) нужд</t>
  </si>
  <si>
    <t>850</t>
  </si>
  <si>
    <t>Уплата налогов, сборов и иных платежей</t>
  </si>
  <si>
    <t>120</t>
  </si>
  <si>
    <t>Расходы на выплаты персоналу государственных (муниципальных) органов</t>
  </si>
  <si>
    <t>540</t>
  </si>
  <si>
    <t>870</t>
  </si>
  <si>
    <t>Резервные средства</t>
  </si>
  <si>
    <t>320</t>
  </si>
  <si>
    <t>Социальные выплаты гражданам, кроме публичных нормативных социальных выплат</t>
  </si>
  <si>
    <t>410</t>
  </si>
  <si>
    <t>Бюджетные инвестиции</t>
  </si>
  <si>
    <t>110</t>
  </si>
  <si>
    <t>Расходы на выплаты персоналу казенных учреждений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</si>
  <si>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</si>
  <si>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</si>
  <si>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</si>
  <si>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</si>
  <si>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611 1 14 02053 10 0000 410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</si>
  <si>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</si>
  <si>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r>
      <t xml:space="preserve">Субсидии на капитальный ремонт и ремонт автомобильных дорог общего пользования местного значения </t>
    </r>
    <r>
      <rPr>
        <b/>
        <sz val="10"/>
        <color rgb="FF000000"/>
        <rFont val="Times New Roman"/>
        <family val="1"/>
        <charset val="204"/>
      </rPr>
      <t>Код цели 1044</t>
    </r>
  </si>
  <si>
    <t>КБК</t>
  </si>
  <si>
    <t>КВСР</t>
  </si>
  <si>
    <t>КФСР</t>
  </si>
  <si>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</si>
  <si>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>Приложение 6.1.</t>
  </si>
  <si>
    <t>к решению Совета депутатов</t>
  </si>
  <si>
    <t>(в тыс.руб.)</t>
  </si>
  <si>
    <t>Обязательство</t>
  </si>
  <si>
    <t xml:space="preserve">Предельная величина 
на   01.01.2022 г.
</t>
  </si>
  <si>
    <t>Объем привлече-ния 
в течении 2022г.</t>
  </si>
  <si>
    <t xml:space="preserve">Объем погашения 
в  течение 2022 г. 
</t>
  </si>
  <si>
    <t xml:space="preserve">Предельная величина 
на   01.01.2023 г.
</t>
  </si>
  <si>
    <t>Объем привлечения 
в течении 2023г.</t>
  </si>
  <si>
    <t xml:space="preserve">Объем погашения 
в  течение 2023 г. 
</t>
  </si>
  <si>
    <t xml:space="preserve">Предельная величина 
на   01.01.2024 г.
</t>
  </si>
  <si>
    <t>Объем привлечения 
в течении 2024г.</t>
  </si>
  <si>
    <t xml:space="preserve">Объем погашения 
в  течение 2024 г. 
</t>
  </si>
  <si>
    <t xml:space="preserve">Предельная величина 
на   01.01.2025 г.
</t>
  </si>
  <si>
    <t>Бюджетные кредиты  из других бюджетов бюджетной системы Российской Федерации</t>
  </si>
  <si>
    <t>Кредиты от кредитных организаций</t>
  </si>
  <si>
    <t>ИТОГО:</t>
  </si>
  <si>
    <t>Приложение 13</t>
  </si>
  <si>
    <t xml:space="preserve">Программа
муниципальных внутренних заимствований Пудомягского сельского поселения 
на 2022 год и плановый период 2023 и 2024 годов
</t>
  </si>
  <si>
    <t>(тыс.руб.)</t>
  </si>
  <si>
    <t>Цель гарантирования</t>
  </si>
  <si>
    <t>Наименование принципала</t>
  </si>
  <si>
    <t xml:space="preserve">Сумма по состоянию на 1 января 2022 г. </t>
  </si>
  <si>
    <t>Сумма по состоянию на    1 января 2023 г.</t>
  </si>
  <si>
    <t>Сумма по состоянию на    1 января 2024 г.</t>
  </si>
  <si>
    <t>Сумма по состоянию на    1 января 2025 г.</t>
  </si>
  <si>
    <t>Наличие права регрессного требования</t>
  </si>
  <si>
    <t>Иные условия предоставле-ния гарантий</t>
  </si>
  <si>
    <t>1.Гарантии по заимствованиям на реализацию инвестиционных проектов</t>
  </si>
  <si>
    <t>Юридические  лица</t>
  </si>
  <si>
    <t xml:space="preserve">Итого </t>
  </si>
  <si>
    <t>Приложение 14</t>
  </si>
  <si>
    <t>Программа муниципальных гарантий  
 Пудомягского сельского поселения на 2022 год и плановый период 2023 и 2024 годов</t>
  </si>
  <si>
    <t>Ведомственная структура расходов бюджета Пудомягского сельского поселения на 2022 год и плановый период 2023-2024 годов</t>
  </si>
  <si>
    <t xml:space="preserve">  Приложение 7</t>
  </si>
  <si>
    <t>ВР</t>
  </si>
  <si>
    <t>ЦСР</t>
  </si>
  <si>
    <t>от 24.11.2022 №169</t>
  </si>
  <si>
    <t>1.4.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</si>
</sst>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10419]###\ ###\ ###\ ###\ ##0.00"/>
    <numFmt numFmtId="165" formatCode="0.0"/>
    <numFmt numFmtId="166" formatCode="?"/>
    <numFmt numFmtId="167" formatCode="#,##0.00_ ;[Red]\-#,##0.00\ "/>
    <numFmt numFmtId="168" formatCode="#,##0.0"/>
  </numFmts>
  <fonts count="58" x14ac:knownFonts="1">
    <font>
      <sz val="10"/>
      <name val="Arial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14"/>
      <name val="Arial Cyr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8"/>
      <name val="Times New Roman"/>
      <family val="1"/>
      <charset val="204"/>
    </font>
    <font>
      <sz val="18"/>
      <name val="Calibri"/>
      <family val="2"/>
      <charset val="204"/>
    </font>
    <font>
      <sz val="18"/>
      <name val="Arial"/>
      <family val="2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3.5"/>
      <name val="Times New Roman"/>
      <family val="1"/>
      <charset val="204"/>
    </font>
    <font>
      <sz val="13.5"/>
      <name val="Arial"/>
      <family val="2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30" fillId="0" borderId="0"/>
    <xf numFmtId="0" fontId="37" fillId="0" borderId="0"/>
    <xf numFmtId="0" fontId="18" fillId="0" borderId="0"/>
  </cellStyleXfs>
  <cellXfs count="398">
    <xf numFmtId="0" fontId="0" fillId="0" borderId="0" xfId="0"/>
    <xf numFmtId="0" fontId="2" fillId="0" borderId="0" xfId="0" applyFont="1"/>
    <xf numFmtId="0" fontId="6" fillId="0" borderId="1" xfId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left" vertical="center" wrapText="1" readingOrder="1"/>
    </xf>
    <xf numFmtId="0" fontId="7" fillId="0" borderId="1" xfId="1" applyFont="1" applyBorder="1" applyAlignment="1">
      <alignment horizontal="center" vertical="center" wrapText="1" readingOrder="1"/>
    </xf>
    <xf numFmtId="164" fontId="8" fillId="0" borderId="1" xfId="1" applyNumberFormat="1" applyFont="1" applyBorder="1" applyAlignment="1">
      <alignment horizontal="right" vertical="center" wrapText="1" readingOrder="1"/>
    </xf>
    <xf numFmtId="164" fontId="6" fillId="0" borderId="1" xfId="1" applyNumberFormat="1" applyFont="1" applyBorder="1" applyAlignment="1">
      <alignment horizontal="right" vertical="center" wrapText="1" readingOrder="1"/>
    </xf>
    <xf numFmtId="0" fontId="6" fillId="0" borderId="1" xfId="1" applyFont="1" applyBorder="1" applyAlignment="1">
      <alignment horizontal="left" vertical="center" wrapText="1" readingOrder="1"/>
    </xf>
    <xf numFmtId="0" fontId="9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12" fillId="0" borderId="1" xfId="0" applyNumberFormat="1" applyFont="1" applyBorder="1"/>
    <xf numFmtId="4" fontId="3" fillId="0" borderId="1" xfId="0" applyNumberFormat="1" applyFont="1" applyBorder="1" applyAlignment="1">
      <alignment vertical="center"/>
    </xf>
    <xf numFmtId="4" fontId="6" fillId="2" borderId="1" xfId="1" applyNumberFormat="1" applyFont="1" applyFill="1" applyBorder="1" applyAlignment="1">
      <alignment horizontal="right" vertical="center" wrapText="1" readingOrder="1"/>
    </xf>
    <xf numFmtId="4" fontId="3" fillId="2" borderId="1" xfId="0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center" wrapText="1" readingOrder="1"/>
    </xf>
    <xf numFmtId="164" fontId="8" fillId="2" borderId="1" xfId="1" applyNumberFormat="1" applyFont="1" applyFill="1" applyBorder="1" applyAlignment="1">
      <alignment horizontal="right" vertical="center" wrapText="1" readingOrder="1"/>
    </xf>
    <xf numFmtId="0" fontId="14" fillId="0" borderId="1" xfId="1" applyFont="1" applyBorder="1" applyAlignment="1">
      <alignment horizontal="left" vertical="center" wrapText="1" readingOrder="1"/>
    </xf>
    <xf numFmtId="0" fontId="15" fillId="0" borderId="1" xfId="1" applyFont="1" applyBorder="1" applyAlignment="1">
      <alignment horizontal="left" vertical="center" wrapText="1" readingOrder="1"/>
    </xf>
    <xf numFmtId="0" fontId="14" fillId="0" borderId="1" xfId="1" applyFont="1" applyBorder="1" applyAlignment="1">
      <alignment horizontal="center" vertical="center" wrapText="1" readingOrder="1"/>
    </xf>
    <xf numFmtId="0" fontId="16" fillId="0" borderId="1" xfId="1" applyFont="1" applyBorder="1" applyAlignment="1">
      <alignment horizontal="left" vertical="center" wrapText="1" readingOrder="1"/>
    </xf>
    <xf numFmtId="0" fontId="17" fillId="0" borderId="0" xfId="0" applyFont="1"/>
    <xf numFmtId="4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2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21" fillId="0" borderId="0" xfId="0" applyFont="1"/>
    <xf numFmtId="4" fontId="21" fillId="0" borderId="0" xfId="0" applyNumberFormat="1" applyFont="1"/>
    <xf numFmtId="4" fontId="21" fillId="0" borderId="0" xfId="0" applyNumberFormat="1" applyFont="1" applyAlignment="1">
      <alignment vertical="center"/>
    </xf>
    <xf numFmtId="165" fontId="11" fillId="0" borderId="0" xfId="0" applyNumberFormat="1" applyFont="1" applyAlignment="1">
      <alignment horizontal="left"/>
    </xf>
    <xf numFmtId="165" fontId="12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22" fillId="0" borderId="0" xfId="0" applyFont="1"/>
    <xf numFmtId="0" fontId="11" fillId="3" borderId="9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0" fontId="12" fillId="0" borderId="9" xfId="0" applyFont="1" applyBorder="1" applyAlignment="1">
      <alignment wrapText="1"/>
    </xf>
    <xf numFmtId="49" fontId="12" fillId="0" borderId="1" xfId="0" applyNumberFormat="1" applyFont="1" applyBorder="1" applyAlignment="1">
      <alignment horizontal="center" wrapText="1"/>
    </xf>
    <xf numFmtId="4" fontId="12" fillId="0" borderId="12" xfId="0" applyNumberFormat="1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" fontId="11" fillId="3" borderId="12" xfId="0" applyNumberFormat="1" applyFont="1" applyFill="1" applyBorder="1" applyAlignment="1">
      <alignment horizontal="center" wrapText="1"/>
    </xf>
    <xf numFmtId="0" fontId="12" fillId="0" borderId="9" xfId="0" applyFont="1" applyBorder="1" applyAlignment="1">
      <alignment horizontal="left" wrapText="1"/>
    </xf>
    <xf numFmtId="49" fontId="11" fillId="0" borderId="1" xfId="0" applyNumberFormat="1" applyFont="1" applyBorder="1" applyAlignment="1">
      <alignment horizontal="center" wrapText="1"/>
    </xf>
    <xf numFmtId="4" fontId="11" fillId="3" borderId="1" xfId="0" applyNumberFormat="1" applyFont="1" applyFill="1" applyBorder="1" applyAlignment="1">
      <alignment horizontal="center" wrapText="1"/>
    </xf>
    <xf numFmtId="4" fontId="12" fillId="2" borderId="12" xfId="0" applyNumberFormat="1" applyFont="1" applyFill="1" applyBorder="1" applyAlignment="1">
      <alignment horizontal="center" wrapText="1"/>
    </xf>
    <xf numFmtId="4" fontId="11" fillId="3" borderId="9" xfId="0" applyNumberFormat="1" applyFont="1" applyFill="1" applyBorder="1" applyAlignment="1">
      <alignment horizontal="center" wrapText="1"/>
    </xf>
    <xf numFmtId="0" fontId="3" fillId="0" borderId="9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" fontId="11" fillId="3" borderId="11" xfId="0" applyNumberFormat="1" applyFont="1" applyFill="1" applyBorder="1" applyAlignment="1">
      <alignment wrapText="1"/>
    </xf>
    <xf numFmtId="4" fontId="11" fillId="3" borderId="13" xfId="0" applyNumberFormat="1" applyFont="1" applyFill="1" applyBorder="1" applyAlignment="1">
      <alignment wrapText="1"/>
    </xf>
    <xf numFmtId="4" fontId="11" fillId="3" borderId="14" xfId="0" applyNumberFormat="1" applyFont="1" applyFill="1" applyBorder="1" applyAlignment="1">
      <alignment horizontal="center" wrapText="1"/>
    </xf>
    <xf numFmtId="0" fontId="19" fillId="0" borderId="15" xfId="0" applyFont="1" applyBorder="1"/>
    <xf numFmtId="0" fontId="22" fillId="0" borderId="4" xfId="0" applyFont="1" applyBorder="1"/>
    <xf numFmtId="165" fontId="3" fillId="0" borderId="11" xfId="0" applyNumberFormat="1" applyFont="1" applyBorder="1" applyAlignment="1">
      <alignment wrapText="1"/>
    </xf>
    <xf numFmtId="165" fontId="22" fillId="0" borderId="13" xfId="0" applyNumberFormat="1" applyFont="1" applyBorder="1"/>
    <xf numFmtId="165" fontId="0" fillId="0" borderId="0" xfId="0" applyNumberFormat="1"/>
    <xf numFmtId="0" fontId="23" fillId="0" borderId="0" xfId="0" applyFont="1" applyAlignment="1">
      <alignment horizontal="right"/>
    </xf>
    <xf numFmtId="0" fontId="24" fillId="0" borderId="0" xfId="0" applyFont="1"/>
    <xf numFmtId="14" fontId="25" fillId="0" borderId="0" xfId="0" applyNumberFormat="1" applyFont="1"/>
    <xf numFmtId="0" fontId="25" fillId="0" borderId="0" xfId="0" applyFont="1"/>
    <xf numFmtId="0" fontId="23" fillId="0" borderId="0" xfId="0" applyFont="1"/>
    <xf numFmtId="0" fontId="10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4" fontId="12" fillId="0" borderId="1" xfId="0" applyNumberFormat="1" applyFont="1" applyBorder="1" applyAlignment="1">
      <alignment horizontal="justify" vertical="justify" wrapText="1"/>
    </xf>
    <xf numFmtId="4" fontId="12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27" fillId="0" borderId="0" xfId="0" applyFont="1"/>
    <xf numFmtId="0" fontId="12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vertical="center" wrapText="1"/>
    </xf>
    <xf numFmtId="49" fontId="26" fillId="0" borderId="1" xfId="0" applyNumberFormat="1" applyFont="1" applyBorder="1" applyAlignment="1">
      <alignment horizontal="center" vertical="center" wrapText="1"/>
    </xf>
    <xf numFmtId="0" fontId="28" fillId="0" borderId="0" xfId="0" applyFont="1"/>
    <xf numFmtId="0" fontId="29" fillId="0" borderId="0" xfId="0" applyFont="1"/>
    <xf numFmtId="0" fontId="1" fillId="0" borderId="0" xfId="0" applyFont="1"/>
    <xf numFmtId="4" fontId="8" fillId="0" borderId="1" xfId="1" applyNumberFormat="1" applyFont="1" applyBorder="1" applyAlignment="1">
      <alignment horizontal="right" vertical="center" wrapText="1" readingOrder="1"/>
    </xf>
    <xf numFmtId="4" fontId="8" fillId="0" borderId="1" xfId="1" applyNumberFormat="1" applyFont="1" applyBorder="1" applyAlignment="1">
      <alignment horizontal="center" vertical="center" wrapText="1" readingOrder="1"/>
    </xf>
    <xf numFmtId="0" fontId="2" fillId="0" borderId="0" xfId="0" applyFont="1"/>
    <xf numFmtId="2" fontId="11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4" fontId="2" fillId="0" borderId="0" xfId="0" applyNumberFormat="1" applyFont="1"/>
    <xf numFmtId="4" fontId="6" fillId="0" borderId="1" xfId="1" applyNumberFormat="1" applyFont="1" applyBorder="1" applyAlignment="1">
      <alignment horizontal="right" vertical="center" wrapText="1" readingOrder="1"/>
    </xf>
    <xf numFmtId="4" fontId="15" fillId="0" borderId="1" xfId="1" applyNumberFormat="1" applyFont="1" applyBorder="1" applyAlignment="1">
      <alignment horizontal="right" vertical="center" wrapText="1" readingOrder="1"/>
    </xf>
    <xf numFmtId="4" fontId="8" fillId="2" borderId="1" xfId="1" applyNumberFormat="1" applyFont="1" applyFill="1" applyBorder="1" applyAlignment="1">
      <alignment horizontal="right" vertical="center" wrapText="1" readingOrder="1"/>
    </xf>
    <xf numFmtId="4" fontId="16" fillId="0" borderId="1" xfId="1" applyNumberFormat="1" applyFont="1" applyBorder="1" applyAlignment="1">
      <alignment horizontal="right" vertical="center" wrapText="1" readingOrder="1"/>
    </xf>
    <xf numFmtId="0" fontId="2" fillId="0" borderId="1" xfId="0" applyFont="1" applyBorder="1"/>
    <xf numFmtId="0" fontId="2" fillId="0" borderId="0" xfId="0" applyFont="1" applyBorder="1"/>
    <xf numFmtId="0" fontId="0" fillId="0" borderId="0" xfId="0" applyBorder="1"/>
    <xf numFmtId="4" fontId="2" fillId="0" borderId="0" xfId="0" applyNumberFormat="1" applyFont="1" applyBorder="1"/>
    <xf numFmtId="4" fontId="11" fillId="0" borderId="0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3" fillId="0" borderId="0" xfId="0" applyNumberFormat="1" applyFont="1" applyBorder="1" applyAlignment="1">
      <alignment horizontal="right" vertical="center"/>
    </xf>
    <xf numFmtId="0" fontId="14" fillId="0" borderId="6" xfId="1" applyFont="1" applyBorder="1" applyAlignment="1">
      <alignment horizontal="left" vertical="center" wrapText="1" readingOrder="1"/>
    </xf>
    <xf numFmtId="0" fontId="6" fillId="0" borderId="7" xfId="1" applyFont="1" applyBorder="1" applyAlignment="1">
      <alignment horizontal="center" vertical="center" wrapText="1" readingOrder="1"/>
    </xf>
    <xf numFmtId="4" fontId="6" fillId="0" borderId="7" xfId="1" applyNumberFormat="1" applyFont="1" applyBorder="1" applyAlignment="1">
      <alignment horizontal="right" vertical="center" wrapText="1" readingOrder="1"/>
    </xf>
    <xf numFmtId="4" fontId="16" fillId="0" borderId="12" xfId="1" applyNumberFormat="1" applyFont="1" applyBorder="1" applyAlignment="1">
      <alignment horizontal="right" vertical="center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8" fillId="0" borderId="11" xfId="1" applyFont="1" applyBorder="1" applyAlignment="1">
      <alignment horizontal="left" vertical="center" wrapText="1" readingOrder="1"/>
    </xf>
    <xf numFmtId="0" fontId="8" fillId="0" borderId="13" xfId="1" applyFont="1" applyBorder="1" applyAlignment="1">
      <alignment horizontal="left" vertical="center" wrapText="1" readingOrder="1"/>
    </xf>
    <xf numFmtId="4" fontId="8" fillId="0" borderId="13" xfId="1" applyNumberFormat="1" applyFont="1" applyBorder="1" applyAlignment="1">
      <alignment horizontal="right" vertical="center" wrapText="1" readingOrder="1"/>
    </xf>
    <xf numFmtId="0" fontId="14" fillId="0" borderId="20" xfId="1" applyFont="1" applyBorder="1" applyAlignment="1">
      <alignment horizontal="left" vertical="center" wrapText="1" readingOrder="1"/>
    </xf>
    <xf numFmtId="0" fontId="6" fillId="0" borderId="21" xfId="1" applyFont="1" applyBorder="1" applyAlignment="1">
      <alignment horizontal="center" vertical="center" wrapText="1" readingOrder="1"/>
    </xf>
    <xf numFmtId="4" fontId="6" fillId="2" borderId="21" xfId="1" applyNumberFormat="1" applyFont="1" applyFill="1" applyBorder="1" applyAlignment="1">
      <alignment horizontal="right" vertical="center" wrapText="1" readingOrder="1"/>
    </xf>
    <xf numFmtId="4" fontId="6" fillId="2" borderId="22" xfId="1" applyNumberFormat="1" applyFont="1" applyFill="1" applyBorder="1" applyAlignment="1">
      <alignment horizontal="right" vertical="center" wrapText="1" readingOrder="1"/>
    </xf>
    <xf numFmtId="4" fontId="6" fillId="2" borderId="7" xfId="1" applyNumberFormat="1" applyFont="1" applyFill="1" applyBorder="1" applyAlignment="1">
      <alignment horizontal="right" vertical="center" wrapText="1" readingOrder="1"/>
    </xf>
    <xf numFmtId="4" fontId="8" fillId="2" borderId="12" xfId="1" applyNumberFormat="1" applyFont="1" applyFill="1" applyBorder="1" applyAlignment="1">
      <alignment horizontal="right" vertical="center" wrapText="1" readingOrder="1"/>
    </xf>
    <xf numFmtId="4" fontId="8" fillId="2" borderId="13" xfId="1" applyNumberFormat="1" applyFont="1" applyFill="1" applyBorder="1" applyAlignment="1">
      <alignment horizontal="right" vertical="center" wrapText="1" readingOrder="1"/>
    </xf>
    <xf numFmtId="4" fontId="8" fillId="0" borderId="14" xfId="1" applyNumberFormat="1" applyFont="1" applyBorder="1" applyAlignment="1">
      <alignment horizontal="right" vertical="center" wrapText="1" readingOrder="1"/>
    </xf>
    <xf numFmtId="4" fontId="3" fillId="0" borderId="13" xfId="0" applyNumberFormat="1" applyFont="1" applyBorder="1" applyAlignment="1">
      <alignment vertical="center"/>
    </xf>
    <xf numFmtId="0" fontId="9" fillId="0" borderId="7" xfId="1" applyFont="1" applyBorder="1" applyAlignment="1">
      <alignment horizontal="center" vertical="center" wrapText="1" readingOrder="1"/>
    </xf>
    <xf numFmtId="164" fontId="6" fillId="0" borderId="7" xfId="1" applyNumberFormat="1" applyFont="1" applyBorder="1" applyAlignment="1">
      <alignment horizontal="right" vertical="center" wrapText="1" readingOrder="1"/>
    </xf>
    <xf numFmtId="164" fontId="8" fillId="0" borderId="13" xfId="1" applyNumberFormat="1" applyFont="1" applyBorder="1" applyAlignment="1">
      <alignment horizontal="right" vertical="center" wrapText="1" readingOrder="1"/>
    </xf>
    <xf numFmtId="0" fontId="6" fillId="0" borderId="6" xfId="1" applyFont="1" applyBorder="1" applyAlignment="1">
      <alignment horizontal="left" vertical="center" wrapText="1" readingOrder="1"/>
    </xf>
    <xf numFmtId="4" fontId="3" fillId="2" borderId="13" xfId="0" applyNumberFormat="1" applyFont="1" applyFill="1" applyBorder="1" applyAlignment="1">
      <alignment horizontal="right" vertical="center"/>
    </xf>
    <xf numFmtId="164" fontId="8" fillId="2" borderId="13" xfId="1" applyNumberFormat="1" applyFont="1" applyFill="1" applyBorder="1" applyAlignment="1">
      <alignment horizontal="right" vertical="center" wrapText="1" readingOrder="1"/>
    </xf>
    <xf numFmtId="0" fontId="8" fillId="0" borderId="17" xfId="1" applyFont="1" applyBorder="1" applyAlignment="1">
      <alignment horizontal="left" vertical="center" wrapText="1" readingOrder="1"/>
    </xf>
    <xf numFmtId="0" fontId="8" fillId="0" borderId="3" xfId="1" applyFont="1" applyBorder="1" applyAlignment="1">
      <alignment horizontal="left" vertical="center" wrapText="1" readingOrder="1"/>
    </xf>
    <xf numFmtId="0" fontId="2" fillId="0" borderId="3" xfId="0" applyFont="1" applyBorder="1"/>
    <xf numFmtId="0" fontId="2" fillId="0" borderId="13" xfId="0" applyFont="1" applyBorder="1"/>
    <xf numFmtId="4" fontId="3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0" fillId="0" borderId="8" xfId="0" applyNumberFormat="1" applyFont="1" applyBorder="1" applyAlignment="1">
      <alignment horizontal="center" vertical="center"/>
    </xf>
    <xf numFmtId="4" fontId="6" fillId="0" borderId="7" xfId="1" applyNumberFormat="1" applyFont="1" applyBorder="1" applyAlignment="1">
      <alignment horizontal="center" vertical="center" wrapText="1" readingOrder="1"/>
    </xf>
    <xf numFmtId="164" fontId="8" fillId="0" borderId="3" xfId="1" applyNumberFormat="1" applyFont="1" applyBorder="1" applyAlignment="1">
      <alignment horizontal="right" vertical="center" wrapText="1" readingOrder="1"/>
    </xf>
    <xf numFmtId="164" fontId="6" fillId="0" borderId="7" xfId="1" applyNumberFormat="1" applyFont="1" applyBorder="1" applyAlignment="1">
      <alignment horizontal="center" vertical="center" wrapText="1" readingOrder="1"/>
    </xf>
    <xf numFmtId="0" fontId="2" fillId="0" borderId="1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2" fontId="10" fillId="0" borderId="8" xfId="0" applyNumberFormat="1" applyFont="1" applyBorder="1" applyAlignment="1">
      <alignment horizontal="center" vertical="center"/>
    </xf>
    <xf numFmtId="4" fontId="3" fillId="0" borderId="14" xfId="0" applyNumberFormat="1" applyFont="1" applyBorder="1"/>
    <xf numFmtId="4" fontId="3" fillId="0" borderId="12" xfId="0" applyNumberFormat="1" applyFont="1" applyBorder="1" applyAlignment="1">
      <alignment horizontal="center" vertical="center"/>
    </xf>
    <xf numFmtId="4" fontId="10" fillId="0" borderId="12" xfId="0" applyNumberFormat="1" applyFont="1" applyBorder="1" applyAlignment="1">
      <alignment horizontal="center" vertical="center"/>
    </xf>
    <xf numFmtId="4" fontId="6" fillId="2" borderId="1" xfId="1" applyNumberFormat="1" applyFont="1" applyFill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/>
    </xf>
    <xf numFmtId="0" fontId="8" fillId="0" borderId="6" xfId="1" applyFont="1" applyBorder="1" applyAlignment="1">
      <alignment horizontal="left" vertical="center" wrapText="1" readingOrder="1"/>
    </xf>
    <xf numFmtId="0" fontId="7" fillId="0" borderId="7" xfId="1" applyFont="1" applyBorder="1" applyAlignment="1">
      <alignment horizontal="center" vertical="center" wrapText="1" readingOrder="1"/>
    </xf>
    <xf numFmtId="0" fontId="6" fillId="0" borderId="9" xfId="1" applyFont="1" applyBorder="1" applyAlignment="1">
      <alignment horizontal="left" vertical="center" wrapText="1" readingOrder="1"/>
    </xf>
    <xf numFmtId="0" fontId="8" fillId="2" borderId="9" xfId="1" applyFont="1" applyFill="1" applyBorder="1" applyAlignment="1">
      <alignment horizontal="left" vertical="center" wrapText="1" readingOrder="1"/>
    </xf>
    <xf numFmtId="164" fontId="6" fillId="0" borderId="1" xfId="1" applyNumberFormat="1" applyFont="1" applyBorder="1" applyAlignment="1">
      <alignment horizontal="center" vertical="center" wrapText="1" readingOrder="1"/>
    </xf>
    <xf numFmtId="2" fontId="3" fillId="0" borderId="12" xfId="0" applyNumberFormat="1" applyFont="1" applyBorder="1" applyAlignment="1">
      <alignment horizontal="center" vertical="center"/>
    </xf>
    <xf numFmtId="2" fontId="10" fillId="0" borderId="12" xfId="0" applyNumberFormat="1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2" fontId="3" fillId="0" borderId="12" xfId="0" applyNumberFormat="1" applyFont="1" applyBorder="1"/>
    <xf numFmtId="0" fontId="14" fillId="0" borderId="11" xfId="1" applyFont="1" applyBorder="1" applyAlignment="1">
      <alignment horizontal="left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164" fontId="6" fillId="2" borderId="13" xfId="1" applyNumberFormat="1" applyFont="1" applyFill="1" applyBorder="1" applyAlignment="1">
      <alignment horizontal="right" vertical="center" wrapText="1" readingOrder="1"/>
    </xf>
    <xf numFmtId="2" fontId="2" fillId="0" borderId="14" xfId="0" applyNumberFormat="1" applyFont="1" applyBorder="1"/>
    <xf numFmtId="2" fontId="3" fillId="0" borderId="12" xfId="0" applyNumberFormat="1" applyFont="1" applyBorder="1" applyAlignment="1">
      <alignment vertical="center"/>
    </xf>
    <xf numFmtId="2" fontId="3" fillId="0" borderId="14" xfId="0" applyNumberFormat="1" applyFont="1" applyBorder="1" applyAlignment="1">
      <alignment vertical="center"/>
    </xf>
    <xf numFmtId="0" fontId="7" fillId="0" borderId="11" xfId="1" applyFont="1" applyBorder="1" applyAlignment="1">
      <alignment horizontal="left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164" fontId="6" fillId="0" borderId="13" xfId="1" applyNumberFormat="1" applyFont="1" applyBorder="1" applyAlignment="1">
      <alignment horizontal="right" vertical="center" wrapText="1" readingOrder="1"/>
    </xf>
    <xf numFmtId="4" fontId="3" fillId="0" borderId="13" xfId="0" applyNumberFormat="1" applyFont="1" applyBorder="1"/>
    <xf numFmtId="0" fontId="3" fillId="0" borderId="13" xfId="0" applyFont="1" applyBorder="1"/>
    <xf numFmtId="0" fontId="8" fillId="2" borderId="16" xfId="1" applyFont="1" applyFill="1" applyBorder="1" applyAlignment="1">
      <alignment horizontal="left" vertical="center" wrapText="1" readingOrder="1"/>
    </xf>
    <xf numFmtId="2" fontId="10" fillId="0" borderId="14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vertical="center"/>
    </xf>
    <xf numFmtId="0" fontId="8" fillId="2" borderId="2" xfId="1" applyFont="1" applyFill="1" applyBorder="1" applyAlignment="1">
      <alignment horizontal="left" vertical="center" wrapText="1" readingOrder="1"/>
    </xf>
    <xf numFmtId="0" fontId="2" fillId="0" borderId="0" xfId="0" applyFont="1"/>
    <xf numFmtId="4" fontId="12" fillId="0" borderId="9" xfId="0" applyNumberFormat="1" applyFont="1" applyBorder="1" applyAlignment="1">
      <alignment vertical="top" wrapText="1"/>
    </xf>
    <xf numFmtId="4" fontId="12" fillId="0" borderId="1" xfId="0" applyNumberFormat="1" applyFont="1" applyBorder="1" applyAlignment="1">
      <alignment horizontal="center" vertical="top" wrapText="1"/>
    </xf>
    <xf numFmtId="4" fontId="12" fillId="0" borderId="12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vertical="top" wrapText="1"/>
    </xf>
    <xf numFmtId="0" fontId="34" fillId="0" borderId="0" xfId="0" applyFont="1"/>
    <xf numFmtId="4" fontId="11" fillId="0" borderId="0" xfId="0" applyNumberFormat="1" applyFont="1" applyAlignment="1">
      <alignment horizontal="right" vertical="center"/>
    </xf>
    <xf numFmtId="0" fontId="35" fillId="0" borderId="0" xfId="0" applyFont="1"/>
    <xf numFmtId="4" fontId="10" fillId="4" borderId="7" xfId="0" applyNumberFormat="1" applyFont="1" applyFill="1" applyBorder="1" applyAlignment="1">
      <alignment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 readingOrder="1"/>
    </xf>
    <xf numFmtId="0" fontId="6" fillId="4" borderId="7" xfId="1" applyFont="1" applyFill="1" applyBorder="1" applyAlignment="1">
      <alignment horizontal="center" vertical="center" wrapText="1" readingOrder="1"/>
    </xf>
    <xf numFmtId="4" fontId="6" fillId="4" borderId="7" xfId="1" applyNumberFormat="1" applyFont="1" applyFill="1" applyBorder="1" applyAlignment="1">
      <alignment horizontal="center" vertical="center" wrapText="1" readingOrder="1"/>
    </xf>
    <xf numFmtId="0" fontId="8" fillId="4" borderId="9" xfId="1" applyFont="1" applyFill="1" applyBorder="1" applyAlignment="1">
      <alignment horizontal="left" vertical="center" wrapText="1" readingOrder="1"/>
    </xf>
    <xf numFmtId="4" fontId="6" fillId="4" borderId="1" xfId="1" applyNumberFormat="1" applyFont="1" applyFill="1" applyBorder="1" applyAlignment="1">
      <alignment horizontal="right" vertical="center" wrapText="1" readingOrder="1"/>
    </xf>
    <xf numFmtId="0" fontId="6" fillId="4" borderId="9" xfId="1" applyFont="1" applyFill="1" applyBorder="1" applyAlignment="1">
      <alignment horizontal="left" vertical="center" wrapText="1" readingOrder="1"/>
    </xf>
    <xf numFmtId="0" fontId="6" fillId="4" borderId="1" xfId="1" applyFont="1" applyFill="1" applyBorder="1" applyAlignment="1">
      <alignment horizontal="center" vertical="center" wrapText="1" readingOrder="1"/>
    </xf>
    <xf numFmtId="4" fontId="3" fillId="2" borderId="1" xfId="0" applyNumberFormat="1" applyFont="1" applyFill="1" applyBorder="1"/>
    <xf numFmtId="0" fontId="8" fillId="4" borderId="1" xfId="1" applyFont="1" applyFill="1" applyBorder="1" applyAlignment="1">
      <alignment horizontal="left" vertical="center" wrapText="1" readingOrder="1"/>
    </xf>
    <xf numFmtId="0" fontId="6" fillId="4" borderId="11" xfId="1" applyFont="1" applyFill="1" applyBorder="1" applyAlignment="1">
      <alignment horizontal="left" vertical="center" wrapText="1" readingOrder="1"/>
    </xf>
    <xf numFmtId="0" fontId="6" fillId="4" borderId="13" xfId="1" applyFont="1" applyFill="1" applyBorder="1" applyAlignment="1">
      <alignment horizontal="left" vertical="center" wrapText="1" readingOrder="1"/>
    </xf>
    <xf numFmtId="4" fontId="6" fillId="4" borderId="13" xfId="1" applyNumberFormat="1" applyFont="1" applyFill="1" applyBorder="1" applyAlignment="1">
      <alignment horizontal="right" vertical="center" wrapText="1" readingOrder="1"/>
    </xf>
    <xf numFmtId="4" fontId="10" fillId="4" borderId="12" xfId="0" applyNumberFormat="1" applyFont="1" applyFill="1" applyBorder="1" applyAlignment="1">
      <alignment vertical="center"/>
    </xf>
    <xf numFmtId="4" fontId="10" fillId="0" borderId="12" xfId="0" applyNumberFormat="1" applyFont="1" applyBorder="1" applyAlignment="1">
      <alignment vertical="center"/>
    </xf>
    <xf numFmtId="4" fontId="3" fillId="2" borderId="12" xfId="0" applyNumberFormat="1" applyFont="1" applyFill="1" applyBorder="1" applyAlignment="1">
      <alignment vertical="center"/>
    </xf>
    <xf numFmtId="167" fontId="10" fillId="4" borderId="14" xfId="0" applyNumberFormat="1" applyFont="1" applyFill="1" applyBorder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36" fillId="0" borderId="0" xfId="0" applyNumberFormat="1" applyFont="1"/>
    <xf numFmtId="164" fontId="6" fillId="4" borderId="1" xfId="1" applyNumberFormat="1" applyFont="1" applyFill="1" applyBorder="1" applyAlignment="1">
      <alignment horizontal="right" vertical="center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8" fillId="0" borderId="1" xfId="1" applyNumberFormat="1" applyFont="1" applyBorder="1" applyAlignment="1">
      <alignment horizontal="right" vertical="center" wrapText="1" readingOrder="1"/>
    </xf>
    <xf numFmtId="0" fontId="7" fillId="4" borderId="1" xfId="1" applyFont="1" applyFill="1" applyBorder="1" applyAlignment="1">
      <alignment horizontal="center" vertical="center" wrapText="1" readingOrder="1"/>
    </xf>
    <xf numFmtId="0" fontId="6" fillId="5" borderId="1" xfId="1" applyFont="1" applyFill="1" applyBorder="1" applyAlignment="1">
      <alignment horizontal="center" vertical="center" wrapText="1" readingOrder="1"/>
    </xf>
    <xf numFmtId="4" fontId="6" fillId="5" borderId="1" xfId="1" applyNumberFormat="1" applyFont="1" applyFill="1" applyBorder="1" applyAlignment="1">
      <alignment horizontal="center" vertical="center" wrapText="1" readingOrder="1"/>
    </xf>
    <xf numFmtId="0" fontId="7" fillId="5" borderId="1" xfId="1" applyFont="1" applyFill="1" applyBorder="1" applyAlignment="1">
      <alignment horizontal="left" vertical="center" wrapText="1" readingOrder="1"/>
    </xf>
    <xf numFmtId="0" fontId="7" fillId="5" borderId="1" xfId="1" applyFont="1" applyFill="1" applyBorder="1" applyAlignment="1">
      <alignment horizontal="center" vertical="center" wrapText="1" readingOrder="1"/>
    </xf>
    <xf numFmtId="4" fontId="6" fillId="5" borderId="1" xfId="1" applyNumberFormat="1" applyFont="1" applyFill="1" applyBorder="1" applyAlignment="1">
      <alignment horizontal="right" vertical="center" wrapText="1" readingOrder="1"/>
    </xf>
    <xf numFmtId="0" fontId="14" fillId="5" borderId="1" xfId="1" applyFont="1" applyFill="1" applyBorder="1" applyAlignment="1">
      <alignment horizontal="left" vertical="center" wrapText="1" readingOrder="1"/>
    </xf>
    <xf numFmtId="0" fontId="14" fillId="5" borderId="3" xfId="1" applyFont="1" applyFill="1" applyBorder="1" applyAlignment="1">
      <alignment horizontal="left" vertical="center" wrapText="1" readingOrder="1"/>
    </xf>
    <xf numFmtId="0" fontId="6" fillId="5" borderId="3" xfId="1" applyFont="1" applyFill="1" applyBorder="1" applyAlignment="1">
      <alignment horizontal="center" vertical="center" wrapText="1" readingOrder="1"/>
    </xf>
    <xf numFmtId="4" fontId="6" fillId="5" borderId="3" xfId="1" applyNumberFormat="1" applyFont="1" applyFill="1" applyBorder="1" applyAlignment="1">
      <alignment horizontal="right" vertical="center" wrapText="1" readingOrder="1"/>
    </xf>
    <xf numFmtId="0" fontId="8" fillId="5" borderId="20" xfId="1" applyFont="1" applyFill="1" applyBorder="1" applyAlignment="1">
      <alignment horizontal="left" vertical="center" wrapText="1" readingOrder="1"/>
    </xf>
    <xf numFmtId="0" fontId="13" fillId="5" borderId="21" xfId="1" applyFont="1" applyFill="1" applyBorder="1" applyAlignment="1">
      <alignment horizontal="left" vertical="center" wrapText="1" readingOrder="1"/>
    </xf>
    <xf numFmtId="4" fontId="6" fillId="5" borderId="21" xfId="1" applyNumberFormat="1" applyFont="1" applyFill="1" applyBorder="1" applyAlignment="1">
      <alignment horizontal="right" vertical="center" wrapText="1" readingOrder="1"/>
    </xf>
    <xf numFmtId="4" fontId="6" fillId="5" borderId="22" xfId="1" applyNumberFormat="1" applyFont="1" applyFill="1" applyBorder="1" applyAlignment="1">
      <alignment horizontal="right" vertical="center" wrapText="1" readingOrder="1"/>
    </xf>
    <xf numFmtId="0" fontId="14" fillId="5" borderId="6" xfId="1" applyFont="1" applyFill="1" applyBorder="1" applyAlignment="1">
      <alignment horizontal="left" vertical="center" wrapText="1" readingOrder="1"/>
    </xf>
    <xf numFmtId="0" fontId="6" fillId="5" borderId="7" xfId="1" applyFont="1" applyFill="1" applyBorder="1" applyAlignment="1">
      <alignment horizontal="center" vertical="center" wrapText="1" readingOrder="1"/>
    </xf>
    <xf numFmtId="4" fontId="10" fillId="5" borderId="7" xfId="0" applyNumberFormat="1" applyFont="1" applyFill="1" applyBorder="1"/>
    <xf numFmtId="4" fontId="10" fillId="5" borderId="8" xfId="0" applyNumberFormat="1" applyFont="1" applyFill="1" applyBorder="1"/>
    <xf numFmtId="4" fontId="6" fillId="5" borderId="7" xfId="1" applyNumberFormat="1" applyFont="1" applyFill="1" applyBorder="1" applyAlignment="1">
      <alignment horizontal="right" vertical="center" wrapText="1" readingOrder="1"/>
    </xf>
    <xf numFmtId="4" fontId="6" fillId="5" borderId="8" xfId="1" applyNumberFormat="1" applyFont="1" applyFill="1" applyBorder="1" applyAlignment="1">
      <alignment horizontal="right" vertical="center" wrapText="1" readingOrder="1"/>
    </xf>
    <xf numFmtId="0" fontId="14" fillId="4" borderId="6" xfId="1" applyFont="1" applyFill="1" applyBorder="1" applyAlignment="1">
      <alignment horizontal="left" vertical="center" wrapText="1" readingOrder="1"/>
    </xf>
    <xf numFmtId="0" fontId="10" fillId="4" borderId="7" xfId="0" applyFont="1" applyFill="1" applyBorder="1" applyAlignment="1">
      <alignment horizontal="center" vertical="center" wrapText="1"/>
    </xf>
    <xf numFmtId="0" fontId="7" fillId="4" borderId="9" xfId="1" applyFont="1" applyFill="1" applyBorder="1" applyAlignment="1">
      <alignment horizontal="left" vertical="center" wrapText="1" readingOrder="1"/>
    </xf>
    <xf numFmtId="2" fontId="10" fillId="4" borderId="12" xfId="0" applyNumberFormat="1" applyFont="1" applyFill="1" applyBorder="1" applyAlignment="1">
      <alignment vertical="center"/>
    </xf>
    <xf numFmtId="0" fontId="14" fillId="4" borderId="20" xfId="1" applyFont="1" applyFill="1" applyBorder="1" applyAlignment="1">
      <alignment horizontal="left" vertical="center" wrapText="1" readingOrder="1"/>
    </xf>
    <xf numFmtId="0" fontId="6" fillId="4" borderId="21" xfId="1" applyFont="1" applyFill="1" applyBorder="1" applyAlignment="1">
      <alignment horizontal="center" vertical="center" wrapText="1" readingOrder="1"/>
    </xf>
    <xf numFmtId="164" fontId="6" fillId="4" borderId="21" xfId="1" applyNumberFormat="1" applyFont="1" applyFill="1" applyBorder="1" applyAlignment="1">
      <alignment horizontal="right" vertical="center" wrapText="1" readingOrder="1"/>
    </xf>
    <xf numFmtId="2" fontId="10" fillId="4" borderId="22" xfId="0" applyNumberFormat="1" applyFont="1" applyFill="1" applyBorder="1" applyAlignment="1">
      <alignment vertical="center"/>
    </xf>
    <xf numFmtId="164" fontId="6" fillId="4" borderId="7" xfId="1" applyNumberFormat="1" applyFont="1" applyFill="1" applyBorder="1" applyAlignment="1">
      <alignment horizontal="right" vertical="center" wrapText="1" readingOrder="1"/>
    </xf>
    <xf numFmtId="2" fontId="10" fillId="4" borderId="8" xfId="0" applyNumberFormat="1" applyFont="1" applyFill="1" applyBorder="1" applyAlignment="1">
      <alignment horizontal="center" vertical="center"/>
    </xf>
    <xf numFmtId="2" fontId="10" fillId="4" borderId="8" xfId="0" applyNumberFormat="1" applyFont="1" applyFill="1" applyBorder="1" applyAlignment="1">
      <alignment vertical="center"/>
    </xf>
    <xf numFmtId="164" fontId="10" fillId="4" borderId="7" xfId="0" applyNumberFormat="1" applyFont="1" applyFill="1" applyBorder="1"/>
    <xf numFmtId="2" fontId="2" fillId="4" borderId="8" xfId="0" applyNumberFormat="1" applyFont="1" applyFill="1" applyBorder="1"/>
    <xf numFmtId="0" fontId="8" fillId="4" borderId="2" xfId="1" applyFont="1" applyFill="1" applyBorder="1" applyAlignment="1">
      <alignment horizontal="left" vertical="center" wrapText="1" readingOrder="1"/>
    </xf>
    <xf numFmtId="0" fontId="13" fillId="4" borderId="2" xfId="1" applyFont="1" applyFill="1" applyBorder="1" applyAlignment="1">
      <alignment horizontal="left" vertical="center" wrapText="1" readingOrder="1"/>
    </xf>
    <xf numFmtId="164" fontId="8" fillId="4" borderId="2" xfId="1" applyNumberFormat="1" applyFont="1" applyFill="1" applyBorder="1" applyAlignment="1">
      <alignment horizontal="right" vertical="center" wrapText="1" readingOrder="1"/>
    </xf>
    <xf numFmtId="4" fontId="3" fillId="4" borderId="2" xfId="0" applyNumberFormat="1" applyFont="1" applyFill="1" applyBorder="1" applyAlignment="1">
      <alignment horizontal="right" vertical="center"/>
    </xf>
    <xf numFmtId="0" fontId="15" fillId="2" borderId="6" xfId="1" applyFont="1" applyFill="1" applyBorder="1" applyAlignment="1">
      <alignment horizontal="left" vertical="center" wrapText="1" readingOrder="1"/>
    </xf>
    <xf numFmtId="0" fontId="14" fillId="2" borderId="7" xfId="1" applyFont="1" applyFill="1" applyBorder="1" applyAlignment="1">
      <alignment horizontal="center" vertical="center" wrapText="1" readingOrder="1"/>
    </xf>
    <xf numFmtId="4" fontId="15" fillId="2" borderId="7" xfId="1" applyNumberFormat="1" applyFont="1" applyFill="1" applyBorder="1" applyAlignment="1">
      <alignment horizontal="center" vertical="center" wrapText="1" readingOrder="1"/>
    </xf>
    <xf numFmtId="4" fontId="10" fillId="2" borderId="8" xfId="0" applyNumberFormat="1" applyFont="1" applyFill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2" fontId="10" fillId="0" borderId="14" xfId="0" applyNumberFormat="1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0" fontId="6" fillId="6" borderId="1" xfId="1" applyFont="1" applyFill="1" applyBorder="1" applyAlignment="1">
      <alignment horizontal="center" vertical="center" wrapText="1" readingOrder="1"/>
    </xf>
    <xf numFmtId="2" fontId="11" fillId="6" borderId="1" xfId="0" applyNumberFormat="1" applyFont="1" applyFill="1" applyBorder="1" applyAlignment="1">
      <alignment horizontal="center" vertical="center"/>
    </xf>
    <xf numFmtId="2" fontId="11" fillId="6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1" fontId="11" fillId="6" borderId="1" xfId="0" applyNumberFormat="1" applyFont="1" applyFill="1" applyBorder="1" applyAlignment="1">
      <alignment horizontal="center" vertical="center" wrapText="1"/>
    </xf>
    <xf numFmtId="2" fontId="11" fillId="6" borderId="1" xfId="0" applyNumberFormat="1" applyFont="1" applyFill="1" applyBorder="1" applyAlignment="1">
      <alignment horizontal="left" vertical="center" wrapText="1"/>
    </xf>
    <xf numFmtId="4" fontId="11" fillId="6" borderId="1" xfId="0" applyNumberFormat="1" applyFont="1" applyFill="1" applyBorder="1" applyAlignment="1">
      <alignment vertical="center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left" vertical="center" wrapText="1"/>
    </xf>
    <xf numFmtId="1" fontId="12" fillId="6" borderId="1" xfId="0" applyNumberFormat="1" applyFont="1" applyFill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vertical="center"/>
    </xf>
    <xf numFmtId="0" fontId="20" fillId="0" borderId="1" xfId="1" applyFont="1" applyBorder="1" applyAlignment="1">
      <alignment horizontal="left" vertical="center" wrapText="1" readingOrder="1"/>
    </xf>
    <xf numFmtId="4" fontId="20" fillId="2" borderId="1" xfId="1" applyNumberFormat="1" applyFont="1" applyFill="1" applyBorder="1" applyAlignment="1">
      <alignment horizontal="right" vertical="center" wrapText="1" readingOrder="1"/>
    </xf>
    <xf numFmtId="0" fontId="12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 wrapText="1"/>
    </xf>
    <xf numFmtId="0" fontId="21" fillId="6" borderId="1" xfId="0" applyFont="1" applyFill="1" applyBorder="1" applyAlignment="1">
      <alignment vertical="center"/>
    </xf>
    <xf numFmtId="0" fontId="11" fillId="6" borderId="1" xfId="0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 wrapText="1"/>
    </xf>
    <xf numFmtId="4" fontId="12" fillId="2" borderId="1" xfId="0" applyNumberFormat="1" applyFont="1" applyFill="1" applyBorder="1" applyAlignment="1">
      <alignment vertical="center"/>
    </xf>
    <xf numFmtId="0" fontId="40" fillId="0" borderId="1" xfId="0" applyFont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left" vertical="center" wrapText="1"/>
    </xf>
    <xf numFmtId="4" fontId="12" fillId="2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justify" vertical="justify" wrapText="1"/>
    </xf>
    <xf numFmtId="4" fontId="26" fillId="0" borderId="1" xfId="0" applyNumberFormat="1" applyFont="1" applyBorder="1" applyAlignment="1">
      <alignment vertical="center" wrapText="1"/>
    </xf>
    <xf numFmtId="0" fontId="18" fillId="0" borderId="0" xfId="0" applyFont="1" applyAlignment="1">
      <alignment horizontal="right"/>
    </xf>
    <xf numFmtId="4" fontId="10" fillId="4" borderId="1" xfId="0" applyNumberFormat="1" applyFont="1" applyFill="1" applyBorder="1" applyAlignment="1">
      <alignment vertical="center"/>
    </xf>
    <xf numFmtId="4" fontId="8" fillId="0" borderId="2" xfId="1" applyNumberFormat="1" applyFont="1" applyBorder="1" applyAlignment="1">
      <alignment horizontal="right" vertical="center" wrapText="1" readingOrder="1"/>
    </xf>
    <xf numFmtId="4" fontId="16" fillId="0" borderId="10" xfId="1" applyNumberFormat="1" applyFont="1" applyBorder="1" applyAlignment="1">
      <alignment horizontal="right" vertical="center" wrapText="1" readingOrder="1"/>
    </xf>
    <xf numFmtId="49" fontId="41" fillId="0" borderId="1" xfId="0" applyNumberFormat="1" applyFont="1" applyBorder="1" applyAlignment="1">
      <alignment horizontal="center" vertical="center" wrapText="1"/>
    </xf>
    <xf numFmtId="4" fontId="8" fillId="0" borderId="10" xfId="1" applyNumberFormat="1" applyFont="1" applyBorder="1" applyAlignment="1">
      <alignment horizontal="right" vertical="center" wrapText="1" readingOrder="1"/>
    </xf>
    <xf numFmtId="0" fontId="43" fillId="0" borderId="0" xfId="0" applyFont="1" applyAlignment="1">
      <alignment wrapText="1"/>
    </xf>
    <xf numFmtId="0" fontId="43" fillId="0" borderId="0" xfId="0" applyFont="1" applyAlignment="1">
      <alignment horizontal="right" vertical="center"/>
    </xf>
    <xf numFmtId="0" fontId="44" fillId="0" borderId="0" xfId="0" applyFont="1" applyAlignment="1">
      <alignment horizontal="right" vertical="center" wrapText="1"/>
    </xf>
    <xf numFmtId="0" fontId="18" fillId="0" borderId="0" xfId="0" applyFont="1"/>
    <xf numFmtId="0" fontId="12" fillId="3" borderId="1" xfId="0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justify" vertical="justify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justify" vertical="justify" wrapText="1"/>
    </xf>
    <xf numFmtId="0" fontId="48" fillId="0" borderId="0" xfId="0" applyFont="1"/>
    <xf numFmtId="0" fontId="49" fillId="0" borderId="5" xfId="0" applyFont="1" applyBorder="1" applyAlignment="1">
      <alignment horizontal="center" vertical="center" wrapText="1"/>
    </xf>
    <xf numFmtId="0" fontId="50" fillId="0" borderId="5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51" fillId="0" borderId="1" xfId="0" applyFont="1" applyBorder="1" applyAlignment="1">
      <alignment horizontal="center" vertical="top" wrapText="1"/>
    </xf>
    <xf numFmtId="0" fontId="48" fillId="0" borderId="1" xfId="0" applyFont="1" applyBorder="1" applyAlignment="1">
      <alignment vertical="center" wrapText="1"/>
    </xf>
    <xf numFmtId="168" fontId="48" fillId="0" borderId="1" xfId="0" applyNumberFormat="1" applyFont="1" applyBorder="1" applyAlignment="1">
      <alignment horizontal="center" vertical="center" wrapText="1"/>
    </xf>
    <xf numFmtId="0" fontId="52" fillId="0" borderId="1" xfId="0" applyFont="1" applyBorder="1" applyAlignment="1">
      <alignment vertical="center" wrapText="1"/>
    </xf>
    <xf numFmtId="168" fontId="52" fillId="0" borderId="1" xfId="0" applyNumberFormat="1" applyFont="1" applyBorder="1" applyAlignment="1">
      <alignment horizontal="center" vertical="center" wrapText="1"/>
    </xf>
    <xf numFmtId="0" fontId="51" fillId="0" borderId="0" xfId="0" applyFont="1"/>
    <xf numFmtId="0" fontId="51" fillId="0" borderId="0" xfId="0" applyFont="1" applyAlignment="1">
      <alignment vertical="center"/>
    </xf>
    <xf numFmtId="0" fontId="51" fillId="0" borderId="1" xfId="0" applyFont="1" applyBorder="1" applyAlignment="1">
      <alignment horizontal="center" vertical="center" wrapText="1"/>
    </xf>
    <xf numFmtId="0" fontId="52" fillId="0" borderId="1" xfId="0" applyFont="1" applyBorder="1" applyAlignment="1">
      <alignment horizontal="center" vertical="center" wrapText="1"/>
    </xf>
    <xf numFmtId="2" fontId="12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vertical="center"/>
    </xf>
    <xf numFmtId="0" fontId="29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29" fillId="0" borderId="0" xfId="0" applyFont="1" applyAlignment="1"/>
    <xf numFmtId="0" fontId="54" fillId="0" borderId="1" xfId="0" applyFont="1" applyBorder="1" applyAlignment="1">
      <alignment vertical="center"/>
    </xf>
    <xf numFmtId="49" fontId="53" fillId="0" borderId="1" xfId="0" applyNumberFormat="1" applyFont="1" applyBorder="1" applyAlignment="1">
      <alignment horizontal="justify" vertical="center" wrapText="1"/>
    </xf>
    <xf numFmtId="49" fontId="53" fillId="0" borderId="1" xfId="0" applyNumberFormat="1" applyFont="1" applyBorder="1" applyAlignment="1">
      <alignment horizontal="center" vertical="center" wrapText="1"/>
    </xf>
    <xf numFmtId="4" fontId="53" fillId="0" borderId="1" xfId="0" applyNumberFormat="1" applyFont="1" applyBorder="1" applyAlignment="1">
      <alignment horizontal="right"/>
    </xf>
    <xf numFmtId="49" fontId="41" fillId="0" borderId="1" xfId="0" applyNumberFormat="1" applyFont="1" applyBorder="1" applyAlignment="1">
      <alignment horizontal="justify" vertical="center" wrapText="1"/>
    </xf>
    <xf numFmtId="4" fontId="41" fillId="0" borderId="1" xfId="0" applyNumberFormat="1" applyFont="1" applyBorder="1" applyAlignment="1">
      <alignment horizontal="right"/>
    </xf>
    <xf numFmtId="49" fontId="55" fillId="0" borderId="1" xfId="0" applyNumberFormat="1" applyFont="1" applyBorder="1" applyAlignment="1">
      <alignment horizontal="justify" vertical="center" wrapText="1"/>
    </xf>
    <xf numFmtId="49" fontId="55" fillId="0" borderId="1" xfId="0" applyNumberFormat="1" applyFont="1" applyBorder="1" applyAlignment="1">
      <alignment horizontal="center" vertical="center" wrapText="1"/>
    </xf>
    <xf numFmtId="4" fontId="55" fillId="0" borderId="1" xfId="0" applyNumberFormat="1" applyFont="1" applyBorder="1" applyAlignment="1">
      <alignment horizontal="right"/>
    </xf>
    <xf numFmtId="166" fontId="41" fillId="0" borderId="1" xfId="0" applyNumberFormat="1" applyFont="1" applyBorder="1" applyAlignment="1">
      <alignment horizontal="justify" vertical="center" wrapText="1"/>
    </xf>
    <xf numFmtId="166" fontId="53" fillId="0" borderId="1" xfId="0" applyNumberFormat="1" applyFont="1" applyBorder="1" applyAlignment="1">
      <alignment horizontal="justify" vertical="center" wrapText="1"/>
    </xf>
    <xf numFmtId="0" fontId="26" fillId="0" borderId="1" xfId="0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right" vertical="center" wrapText="1"/>
    </xf>
    <xf numFmtId="166" fontId="26" fillId="0" borderId="1" xfId="0" applyNumberFormat="1" applyFont="1" applyBorder="1" applyAlignment="1">
      <alignment vertical="center" wrapText="1"/>
    </xf>
    <xf numFmtId="0" fontId="47" fillId="0" borderId="0" xfId="0" applyFont="1" applyAlignment="1">
      <alignment vertical="center" wrapText="1"/>
    </xf>
    <xf numFmtId="0" fontId="56" fillId="0" borderId="1" xfId="0" applyFont="1" applyBorder="1" applyAlignment="1">
      <alignment vertical="center" wrapText="1"/>
    </xf>
    <xf numFmtId="49" fontId="56" fillId="0" borderId="1" xfId="0" applyNumberFormat="1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 wrapText="1"/>
    </xf>
    <xf numFmtId="4" fontId="56" fillId="0" borderId="1" xfId="0" applyNumberFormat="1" applyFont="1" applyBorder="1" applyAlignment="1">
      <alignment horizontal="right" vertical="center" wrapText="1"/>
    </xf>
    <xf numFmtId="0" fontId="56" fillId="3" borderId="1" xfId="0" applyFont="1" applyFill="1" applyBorder="1" applyAlignment="1">
      <alignment vertical="center" wrapText="1"/>
    </xf>
    <xf numFmtId="49" fontId="56" fillId="3" borderId="1" xfId="0" applyNumberFormat="1" applyFont="1" applyFill="1" applyBorder="1" applyAlignment="1">
      <alignment horizontal="center" vertical="center" wrapText="1"/>
    </xf>
    <xf numFmtId="0" fontId="56" fillId="3" borderId="1" xfId="0" applyFont="1" applyFill="1" applyBorder="1" applyAlignment="1">
      <alignment horizontal="center" vertical="center" wrapText="1"/>
    </xf>
    <xf numFmtId="4" fontId="56" fillId="3" borderId="1" xfId="0" applyNumberFormat="1" applyFont="1" applyFill="1" applyBorder="1" applyAlignment="1">
      <alignment horizontal="right" vertical="center" wrapText="1"/>
    </xf>
    <xf numFmtId="0" fontId="57" fillId="0" borderId="1" xfId="0" applyFont="1" applyBorder="1" applyAlignment="1">
      <alignment vertical="center" wrapText="1"/>
    </xf>
    <xf numFmtId="49" fontId="57" fillId="0" borderId="1" xfId="0" applyNumberFormat="1" applyFont="1" applyBorder="1" applyAlignment="1">
      <alignment horizontal="center" vertical="center" wrapText="1"/>
    </xf>
    <xf numFmtId="0" fontId="57" fillId="0" borderId="1" xfId="0" applyFont="1" applyBorder="1" applyAlignment="1">
      <alignment horizontal="center" vertical="center" wrapText="1"/>
    </xf>
    <xf numFmtId="4" fontId="57" fillId="0" borderId="1" xfId="0" applyNumberFormat="1" applyFont="1" applyBorder="1" applyAlignment="1">
      <alignment horizontal="right" vertical="center" wrapText="1"/>
    </xf>
    <xf numFmtId="165" fontId="11" fillId="0" borderId="0" xfId="0" applyNumberFormat="1" applyFont="1" applyAlignment="1">
      <alignment horizontal="right"/>
    </xf>
    <xf numFmtId="165" fontId="12" fillId="0" borderId="0" xfId="0" applyNumberFormat="1" applyFont="1" applyAlignment="1">
      <alignment horizontal="right"/>
    </xf>
    <xf numFmtId="0" fontId="31" fillId="0" borderId="0" xfId="0" applyFont="1" applyAlignment="1">
      <alignment horizontal="center" vertical="center" wrapText="1"/>
    </xf>
    <xf numFmtId="0" fontId="0" fillId="0" borderId="0" xfId="0" applyAlignment="1"/>
    <xf numFmtId="0" fontId="31" fillId="0" borderId="18" xfId="0" applyFont="1" applyBorder="1" applyAlignment="1">
      <alignment horizontal="center" vertical="center" wrapText="1"/>
    </xf>
    <xf numFmtId="0" fontId="0" fillId="0" borderId="18" xfId="0" applyBorder="1" applyAlignment="1"/>
    <xf numFmtId="0" fontId="31" fillId="0" borderId="2" xfId="0" applyFont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0" fontId="31" fillId="0" borderId="0" xfId="0" applyFont="1" applyAlignment="1">
      <alignment horizontal="center" vertical="top" wrapText="1"/>
    </xf>
    <xf numFmtId="0" fontId="32" fillId="0" borderId="0" xfId="0" applyFont="1" applyAlignment="1"/>
    <xf numFmtId="0" fontId="33" fillId="0" borderId="0" xfId="0" applyFont="1" applyAlignment="1"/>
    <xf numFmtId="0" fontId="31" fillId="0" borderId="18" xfId="0" applyFont="1" applyBorder="1" applyAlignment="1">
      <alignment horizontal="center" vertical="top" wrapText="1"/>
    </xf>
    <xf numFmtId="0" fontId="32" fillId="0" borderId="18" xfId="0" applyFont="1" applyBorder="1" applyAlignment="1"/>
    <xf numFmtId="0" fontId="33" fillId="0" borderId="18" xfId="0" applyFont="1" applyBorder="1" applyAlignment="1"/>
    <xf numFmtId="2" fontId="11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center" vertical="center"/>
    </xf>
    <xf numFmtId="2" fontId="11" fillId="6" borderId="1" xfId="0" applyNumberFormat="1" applyFont="1" applyFill="1" applyBorder="1" applyAlignment="1">
      <alignment horizontal="center" vertical="center"/>
    </xf>
    <xf numFmtId="2" fontId="38" fillId="0" borderId="0" xfId="0" applyNumberFormat="1" applyFont="1" applyAlignment="1">
      <alignment horizontal="center" vertical="center"/>
    </xf>
    <xf numFmtId="0" fontId="39" fillId="0" borderId="0" xfId="0" applyFont="1" applyAlignment="1">
      <alignment vertical="center"/>
    </xf>
    <xf numFmtId="2" fontId="38" fillId="0" borderId="0" xfId="0" applyNumberFormat="1" applyFont="1" applyAlignment="1">
      <alignment vertical="center"/>
    </xf>
    <xf numFmtId="0" fontId="39" fillId="0" borderId="0" xfId="0" applyFont="1" applyBorder="1" applyAlignment="1">
      <alignment vertical="center"/>
    </xf>
    <xf numFmtId="2" fontId="11" fillId="6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  <xf numFmtId="0" fontId="56" fillId="3" borderId="1" xfId="0" applyFont="1" applyFill="1" applyBorder="1" applyAlignment="1">
      <alignment horizontal="center" vertical="center" wrapText="1"/>
    </xf>
    <xf numFmtId="166" fontId="53" fillId="0" borderId="0" xfId="0" applyNumberFormat="1" applyFont="1" applyAlignment="1">
      <alignment horizontal="center" vertical="center" wrapText="1"/>
    </xf>
    <xf numFmtId="166" fontId="53" fillId="0" borderId="5" xfId="0" applyNumberFormat="1" applyFont="1" applyBorder="1" applyAlignment="1">
      <alignment horizontal="center" vertical="center" wrapText="1"/>
    </xf>
    <xf numFmtId="0" fontId="42" fillId="0" borderId="3" xfId="0" applyFont="1" applyBorder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49" fontId="11" fillId="0" borderId="24" xfId="0" applyNumberFormat="1" applyFont="1" applyBorder="1" applyAlignment="1">
      <alignment horizontal="center" vertical="center" wrapText="1"/>
    </xf>
    <xf numFmtId="49" fontId="11" fillId="0" borderId="25" xfId="0" applyNumberFormat="1" applyFont="1" applyBorder="1" applyAlignment="1">
      <alignment horizontal="center" vertical="center" wrapText="1"/>
    </xf>
    <xf numFmtId="49" fontId="11" fillId="0" borderId="26" xfId="0" applyNumberFormat="1" applyFont="1" applyBorder="1" applyAlignment="1">
      <alignment horizontal="center" vertical="center" wrapText="1"/>
    </xf>
    <xf numFmtId="49" fontId="11" fillId="0" borderId="27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53" fillId="0" borderId="28" xfId="0" applyNumberFormat="1" applyFont="1" applyBorder="1" applyAlignment="1">
      <alignment horizontal="center" vertical="center" wrapText="1"/>
    </xf>
    <xf numFmtId="49" fontId="53" fillId="0" borderId="30" xfId="0" applyNumberFormat="1" applyFont="1" applyBorder="1" applyAlignment="1">
      <alignment horizontal="center" vertical="center" wrapText="1"/>
    </xf>
    <xf numFmtId="49" fontId="53" fillId="0" borderId="29" xfId="0" applyNumberFormat="1" applyFont="1" applyBorder="1" applyAlignment="1">
      <alignment horizontal="center" vertical="center" wrapText="1"/>
    </xf>
    <xf numFmtId="166" fontId="53" fillId="0" borderId="3" xfId="0" applyNumberFormat="1" applyFont="1" applyBorder="1" applyAlignment="1">
      <alignment horizontal="center" vertical="center" wrapText="1"/>
    </xf>
    <xf numFmtId="166" fontId="53" fillId="0" borderId="4" xfId="0" applyNumberFormat="1" applyFont="1" applyBorder="1" applyAlignment="1">
      <alignment horizontal="center" vertical="center" wrapText="1"/>
    </xf>
    <xf numFmtId="166" fontId="53" fillId="0" borderId="2" xfId="0" applyNumberFormat="1" applyFont="1" applyBorder="1" applyAlignment="1">
      <alignment horizontal="center" vertical="center" wrapText="1"/>
    </xf>
    <xf numFmtId="166" fontId="53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45" fillId="0" borderId="0" xfId="0" applyFont="1" applyAlignment="1">
      <alignment horizontal="center" vertical="center" wrapText="1"/>
    </xf>
    <xf numFmtId="0" fontId="46" fillId="0" borderId="0" xfId="0" applyFont="1" applyAlignment="1">
      <alignment wrapText="1"/>
    </xf>
    <xf numFmtId="0" fontId="48" fillId="0" borderId="0" xfId="0" applyFont="1" applyAlignment="1">
      <alignment horizontal="left"/>
    </xf>
    <xf numFmtId="0" fontId="49" fillId="0" borderId="0" xfId="0" applyFont="1" applyAlignment="1">
      <alignment horizontal="center" vertical="center" wrapText="1"/>
    </xf>
    <xf numFmtId="0" fontId="52" fillId="0" borderId="28" xfId="0" applyFont="1" applyBorder="1" applyAlignment="1">
      <alignment horizontal="center" vertical="center" wrapText="1"/>
    </xf>
    <xf numFmtId="0" fontId="52" fillId="0" borderId="29" xfId="0" applyFont="1" applyBorder="1" applyAlignment="1">
      <alignment horizontal="center" vertical="center" wrapText="1"/>
    </xf>
    <xf numFmtId="0" fontId="49" fillId="0" borderId="0" xfId="0" applyFont="1" applyAlignment="1">
      <alignment horizontal="center" wrapText="1"/>
    </xf>
  </cellXfs>
  <cellStyles count="5"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4" xr:uid="{BFE999A9-6216-40DD-A3D3-143AA20F5F03}"/>
    <cellStyle name="Обычный 3" xfId="3" xr:uid="{487D46A6-E47C-4864-BCA1-5CD71842F87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3"/>
  <sheetViews>
    <sheetView zoomScaleNormal="100" workbookViewId="0">
      <selection activeCell="E4" sqref="E4"/>
    </sheetView>
  </sheetViews>
  <sheetFormatPr defaultRowHeight="12.75" x14ac:dyDescent="0.2"/>
  <cols>
    <col min="1" max="1" width="17" style="174" customWidth="1"/>
    <col min="2" max="2" width="36.28515625" customWidth="1"/>
    <col min="3" max="3" width="16.85546875" style="21" customWidth="1"/>
    <col min="4" max="4" width="12.140625" customWidth="1"/>
    <col min="5" max="5" width="12.85546875" bestFit="1" customWidth="1"/>
  </cols>
  <sheetData>
    <row r="1" spans="1:5" ht="15" x14ac:dyDescent="0.25">
      <c r="A1" s="172"/>
      <c r="B1" s="83"/>
      <c r="C1" s="173"/>
      <c r="D1" s="83"/>
      <c r="E1" s="173" t="s">
        <v>91</v>
      </c>
    </row>
    <row r="2" spans="1:5" ht="15.75" x14ac:dyDescent="0.25">
      <c r="A2" s="172"/>
      <c r="B2" s="83"/>
      <c r="C2" s="193"/>
      <c r="D2" s="194"/>
      <c r="E2" s="193" t="s">
        <v>92</v>
      </c>
    </row>
    <row r="3" spans="1:5" ht="15.75" x14ac:dyDescent="0.25">
      <c r="A3" s="172"/>
      <c r="B3" s="83"/>
      <c r="C3" s="193"/>
      <c r="D3" s="194"/>
      <c r="E3" s="193" t="s">
        <v>93</v>
      </c>
    </row>
    <row r="4" spans="1:5" ht="15.75" x14ac:dyDescent="0.25">
      <c r="B4" s="83"/>
      <c r="C4" s="193"/>
      <c r="D4" s="194"/>
      <c r="E4" s="193" t="s">
        <v>485</v>
      </c>
    </row>
    <row r="5" spans="1:5" x14ac:dyDescent="0.2">
      <c r="A5" s="334" t="s">
        <v>194</v>
      </c>
      <c r="B5" s="334"/>
      <c r="C5" s="334"/>
      <c r="D5" s="335"/>
      <c r="E5" s="335"/>
    </row>
    <row r="6" spans="1:5" ht="31.5" customHeight="1" thickBot="1" x14ac:dyDescent="0.25">
      <c r="A6" s="336"/>
      <c r="B6" s="336"/>
      <c r="C6" s="336"/>
      <c r="D6" s="337"/>
      <c r="E6" s="337"/>
    </row>
    <row r="7" spans="1:5" ht="89.25" x14ac:dyDescent="0.2">
      <c r="A7" s="177" t="s">
        <v>38</v>
      </c>
      <c r="B7" s="178" t="s">
        <v>2</v>
      </c>
      <c r="C7" s="179" t="s">
        <v>39</v>
      </c>
      <c r="D7" s="175" t="s">
        <v>167</v>
      </c>
      <c r="E7" s="176" t="s">
        <v>168</v>
      </c>
    </row>
    <row r="8" spans="1:5" ht="25.5" x14ac:dyDescent="0.2">
      <c r="A8" s="180"/>
      <c r="B8" s="183" t="s">
        <v>41</v>
      </c>
      <c r="C8" s="181">
        <f>+C9+C26</f>
        <v>28085.924999999999</v>
      </c>
      <c r="D8" s="181">
        <f>+D9+D26</f>
        <v>4905</v>
      </c>
      <c r="E8" s="181">
        <f>+E9+E26</f>
        <v>32990.924999999996</v>
      </c>
    </row>
    <row r="9" spans="1:5" x14ac:dyDescent="0.2">
      <c r="A9" s="180"/>
      <c r="B9" s="183" t="s">
        <v>42</v>
      </c>
      <c r="C9" s="181">
        <f>+C10+C14+C17+C19+C21</f>
        <v>27048.2</v>
      </c>
      <c r="D9" s="181">
        <f>+D10+D14+D17+D19+D21</f>
        <v>4465</v>
      </c>
      <c r="E9" s="181">
        <f>+E10+E14+E17+E19+E21</f>
        <v>31513.199999999997</v>
      </c>
    </row>
    <row r="10" spans="1:5" ht="25.5" x14ac:dyDescent="0.2">
      <c r="A10" s="182" t="s">
        <v>43</v>
      </c>
      <c r="B10" s="183" t="s">
        <v>44</v>
      </c>
      <c r="C10" s="181">
        <f>SUM(C11:C11)</f>
        <v>2670</v>
      </c>
      <c r="D10" s="181">
        <f>SUM(D11:D13)</f>
        <v>1100</v>
      </c>
      <c r="E10" s="181">
        <f>C10+D10</f>
        <v>3770</v>
      </c>
    </row>
    <row r="11" spans="1:5" ht="89.25" x14ac:dyDescent="0.2">
      <c r="A11" s="99" t="s">
        <v>96</v>
      </c>
      <c r="B11" s="9" t="s">
        <v>45</v>
      </c>
      <c r="C11" s="11">
        <v>2670</v>
      </c>
      <c r="D11" s="11">
        <v>550</v>
      </c>
      <c r="E11" s="162">
        <f t="shared" ref="E11:E25" si="0">C11+D11</f>
        <v>3220</v>
      </c>
    </row>
    <row r="12" spans="1:5" ht="178.5" x14ac:dyDescent="0.2">
      <c r="A12" s="196" t="s">
        <v>437</v>
      </c>
      <c r="B12" s="197" t="s">
        <v>438</v>
      </c>
      <c r="C12" s="11">
        <v>0</v>
      </c>
      <c r="D12" s="11">
        <v>69</v>
      </c>
      <c r="E12" s="162">
        <f t="shared" si="0"/>
        <v>69</v>
      </c>
    </row>
    <row r="13" spans="1:5" ht="102" x14ac:dyDescent="0.2">
      <c r="A13" s="196" t="s">
        <v>439</v>
      </c>
      <c r="B13" s="197" t="s">
        <v>440</v>
      </c>
      <c r="C13" s="11">
        <v>0</v>
      </c>
      <c r="D13" s="11">
        <v>481</v>
      </c>
      <c r="E13" s="162">
        <f t="shared" si="0"/>
        <v>481</v>
      </c>
    </row>
    <row r="14" spans="1:5" ht="38.25" x14ac:dyDescent="0.2">
      <c r="A14" s="182" t="s">
        <v>46</v>
      </c>
      <c r="B14" s="183" t="s">
        <v>47</v>
      </c>
      <c r="C14" s="181">
        <f>SUM(C15:C16)</f>
        <v>2325.4</v>
      </c>
      <c r="D14" s="181">
        <f>SUM(D15:D16)</f>
        <v>2300</v>
      </c>
      <c r="E14" s="189">
        <f t="shared" si="0"/>
        <v>4625.3999999999996</v>
      </c>
    </row>
    <row r="15" spans="1:5" ht="89.25" x14ac:dyDescent="0.2">
      <c r="A15" s="99" t="s">
        <v>94</v>
      </c>
      <c r="B15" s="9" t="s">
        <v>166</v>
      </c>
      <c r="C15" s="78">
        <v>851.59</v>
      </c>
      <c r="D15" s="11">
        <v>1500</v>
      </c>
      <c r="E15" s="162">
        <f t="shared" si="0"/>
        <v>2351.59</v>
      </c>
    </row>
    <row r="16" spans="1:5" ht="102" x14ac:dyDescent="0.2">
      <c r="A16" s="99" t="s">
        <v>95</v>
      </c>
      <c r="B16" s="9" t="s">
        <v>48</v>
      </c>
      <c r="C16" s="78">
        <v>1473.81</v>
      </c>
      <c r="D16" s="11">
        <v>800</v>
      </c>
      <c r="E16" s="162">
        <f t="shared" si="0"/>
        <v>2273.81</v>
      </c>
    </row>
    <row r="17" spans="1:5" ht="25.5" x14ac:dyDescent="0.2">
      <c r="A17" s="182" t="s">
        <v>49</v>
      </c>
      <c r="B17" s="183" t="s">
        <v>50</v>
      </c>
      <c r="C17" s="181">
        <f>+C18</f>
        <v>345</v>
      </c>
      <c r="D17" s="181">
        <f>+D18</f>
        <v>-235</v>
      </c>
      <c r="E17" s="189">
        <f t="shared" si="0"/>
        <v>110</v>
      </c>
    </row>
    <row r="18" spans="1:5" ht="25.5" x14ac:dyDescent="0.2">
      <c r="A18" s="99" t="s">
        <v>51</v>
      </c>
      <c r="B18" s="9" t="s">
        <v>50</v>
      </c>
      <c r="C18" s="184">
        <v>345</v>
      </c>
      <c r="D18" s="11">
        <v>-235</v>
      </c>
      <c r="E18" s="162">
        <f t="shared" si="0"/>
        <v>110</v>
      </c>
    </row>
    <row r="19" spans="1:5" ht="25.5" x14ac:dyDescent="0.2">
      <c r="A19" s="182" t="s">
        <v>52</v>
      </c>
      <c r="B19" s="183" t="s">
        <v>53</v>
      </c>
      <c r="C19" s="181">
        <f>+C20</f>
        <v>1657.8</v>
      </c>
      <c r="D19" s="271">
        <f>D20</f>
        <v>0</v>
      </c>
      <c r="E19" s="189">
        <f t="shared" si="0"/>
        <v>1657.8</v>
      </c>
    </row>
    <row r="20" spans="1:5" ht="63.75" x14ac:dyDescent="0.2">
      <c r="A20" s="99" t="s">
        <v>97</v>
      </c>
      <c r="B20" s="9" t="s">
        <v>54</v>
      </c>
      <c r="C20" s="11">
        <v>1657.8</v>
      </c>
      <c r="D20" s="11">
        <v>0</v>
      </c>
      <c r="E20" s="162">
        <f t="shared" si="0"/>
        <v>1657.8</v>
      </c>
    </row>
    <row r="21" spans="1:5" ht="25.5" x14ac:dyDescent="0.2">
      <c r="A21" s="182" t="s">
        <v>55</v>
      </c>
      <c r="B21" s="183" t="s">
        <v>56</v>
      </c>
      <c r="C21" s="181">
        <f>+C22+C24</f>
        <v>20050</v>
      </c>
      <c r="D21" s="181">
        <f>+D22+D24</f>
        <v>1300</v>
      </c>
      <c r="E21" s="189">
        <f t="shared" si="0"/>
        <v>21350</v>
      </c>
    </row>
    <row r="22" spans="1:5" ht="25.5" x14ac:dyDescent="0.2">
      <c r="A22" s="180" t="s">
        <v>57</v>
      </c>
      <c r="B22" s="185" t="s">
        <v>58</v>
      </c>
      <c r="C22" s="181">
        <f>+C23</f>
        <v>13200</v>
      </c>
      <c r="D22" s="181">
        <f>+D23</f>
        <v>1300</v>
      </c>
      <c r="E22" s="189">
        <f t="shared" si="0"/>
        <v>14500</v>
      </c>
    </row>
    <row r="23" spans="1:5" ht="51" x14ac:dyDescent="0.2">
      <c r="A23" s="99" t="s">
        <v>98</v>
      </c>
      <c r="B23" s="9" t="s">
        <v>59</v>
      </c>
      <c r="C23" s="13">
        <v>13200</v>
      </c>
      <c r="D23" s="11">
        <v>1300</v>
      </c>
      <c r="E23" s="162">
        <f t="shared" si="0"/>
        <v>14500</v>
      </c>
    </row>
    <row r="24" spans="1:5" ht="25.5" x14ac:dyDescent="0.2">
      <c r="A24" s="180" t="s">
        <v>60</v>
      </c>
      <c r="B24" s="185" t="s">
        <v>61</v>
      </c>
      <c r="C24" s="181">
        <f>+C25</f>
        <v>6850</v>
      </c>
      <c r="D24" s="181">
        <f>+D25</f>
        <v>0</v>
      </c>
      <c r="E24" s="189">
        <f t="shared" si="0"/>
        <v>6850</v>
      </c>
    </row>
    <row r="25" spans="1:5" ht="51" x14ac:dyDescent="0.2">
      <c r="A25" s="99" t="s">
        <v>99</v>
      </c>
      <c r="B25" s="9" t="s">
        <v>62</v>
      </c>
      <c r="C25" s="13">
        <v>6850</v>
      </c>
      <c r="D25" s="11">
        <v>0</v>
      </c>
      <c r="E25" s="162">
        <f t="shared" si="0"/>
        <v>6850</v>
      </c>
    </row>
    <row r="26" spans="1:5" x14ac:dyDescent="0.2">
      <c r="A26" s="180"/>
      <c r="B26" s="183" t="s">
        <v>63</v>
      </c>
      <c r="C26" s="181">
        <f>+C27</f>
        <v>1037.7249999999999</v>
      </c>
      <c r="D26" s="181">
        <f>+D27</f>
        <v>440</v>
      </c>
      <c r="E26" s="181">
        <f>+E27</f>
        <v>1477.7249999999999</v>
      </c>
    </row>
    <row r="27" spans="1:5" ht="51" x14ac:dyDescent="0.2">
      <c r="A27" s="182" t="s">
        <v>64</v>
      </c>
      <c r="B27" s="183" t="s">
        <v>65</v>
      </c>
      <c r="C27" s="181">
        <f>SUM(C28:C29)</f>
        <v>1037.7249999999999</v>
      </c>
      <c r="D27" s="181">
        <f>SUM(D28:D30)</f>
        <v>440</v>
      </c>
      <c r="E27" s="189">
        <f>C27+D27</f>
        <v>1477.7249999999999</v>
      </c>
    </row>
    <row r="28" spans="1:5" ht="76.5" x14ac:dyDescent="0.2">
      <c r="A28" s="142" t="s">
        <v>66</v>
      </c>
      <c r="B28" s="14" t="s">
        <v>67</v>
      </c>
      <c r="C28" s="86">
        <v>144.495</v>
      </c>
      <c r="D28" s="11"/>
      <c r="E28" s="162">
        <f t="shared" ref="E28:E35" si="1">C28+D28</f>
        <v>144.495</v>
      </c>
    </row>
    <row r="29" spans="1:5" ht="89.25" x14ac:dyDescent="0.2">
      <c r="A29" s="99" t="s">
        <v>68</v>
      </c>
      <c r="B29" s="9" t="s">
        <v>69</v>
      </c>
      <c r="C29" s="86">
        <v>893.23</v>
      </c>
      <c r="D29" s="11"/>
      <c r="E29" s="162">
        <f t="shared" si="1"/>
        <v>893.23</v>
      </c>
    </row>
    <row r="30" spans="1:5" ht="114.75" x14ac:dyDescent="0.2">
      <c r="A30" s="196" t="s">
        <v>441</v>
      </c>
      <c r="B30" s="197" t="s">
        <v>442</v>
      </c>
      <c r="C30" s="86">
        <v>0</v>
      </c>
      <c r="D30" s="11">
        <v>440</v>
      </c>
      <c r="E30" s="162">
        <f t="shared" si="1"/>
        <v>440</v>
      </c>
    </row>
    <row r="31" spans="1:5" ht="25.5" x14ac:dyDescent="0.2">
      <c r="A31" s="182" t="s">
        <v>70</v>
      </c>
      <c r="B31" s="183" t="s">
        <v>71</v>
      </c>
      <c r="C31" s="181">
        <f>+C32</f>
        <v>122204.74969</v>
      </c>
      <c r="D31" s="181">
        <f>+D32</f>
        <v>144</v>
      </c>
      <c r="E31" s="189">
        <f t="shared" si="1"/>
        <v>122348.74969</v>
      </c>
    </row>
    <row r="32" spans="1:5" s="77" customFormat="1" ht="51" x14ac:dyDescent="0.2">
      <c r="A32" s="182" t="s">
        <v>72</v>
      </c>
      <c r="B32" s="183" t="s">
        <v>73</v>
      </c>
      <c r="C32" s="181">
        <f>+C33+C34+C44+C47</f>
        <v>122204.74969</v>
      </c>
      <c r="D32" s="181">
        <f>+D33+D34+D44+D47</f>
        <v>144</v>
      </c>
      <c r="E32" s="189">
        <f t="shared" si="1"/>
        <v>122348.74969</v>
      </c>
    </row>
    <row r="33" spans="1:5" s="77" customFormat="1" ht="38.25" x14ac:dyDescent="0.2">
      <c r="A33" s="141" t="s">
        <v>200</v>
      </c>
      <c r="B33" s="2" t="s">
        <v>75</v>
      </c>
      <c r="C33" s="12">
        <f>17041.5+5668</f>
        <v>22709.5</v>
      </c>
      <c r="D33" s="11"/>
      <c r="E33" s="190">
        <f t="shared" si="1"/>
        <v>22709.5</v>
      </c>
    </row>
    <row r="34" spans="1:5" s="77" customFormat="1" ht="38.25" x14ac:dyDescent="0.2">
      <c r="A34" s="182" t="s">
        <v>76</v>
      </c>
      <c r="B34" s="183" t="s">
        <v>77</v>
      </c>
      <c r="C34" s="181">
        <f>SUM(C35:C43)</f>
        <v>84987.459690000003</v>
      </c>
      <c r="D34" s="181">
        <f>SUM(D35:D43)</f>
        <v>134</v>
      </c>
      <c r="E34" s="189">
        <f>C34+D34</f>
        <v>85121.459690000003</v>
      </c>
    </row>
    <row r="35" spans="1:5" ht="25.5" x14ac:dyDescent="0.2">
      <c r="A35" s="99" t="s">
        <v>79</v>
      </c>
      <c r="B35" s="9" t="s">
        <v>201</v>
      </c>
      <c r="C35" s="78">
        <v>1567.5</v>
      </c>
      <c r="D35" s="11">
        <v>134</v>
      </c>
      <c r="E35" s="162">
        <f t="shared" si="1"/>
        <v>1701.5</v>
      </c>
    </row>
    <row r="36" spans="1:5" ht="25.5" x14ac:dyDescent="0.2">
      <c r="A36" s="99" t="s">
        <v>79</v>
      </c>
      <c r="B36" s="9" t="s">
        <v>202</v>
      </c>
      <c r="C36" s="86">
        <v>793.9</v>
      </c>
      <c r="D36" s="11"/>
      <c r="E36" s="162">
        <f t="shared" ref="E36:E41" si="2">C36+D36</f>
        <v>793.9</v>
      </c>
    </row>
    <row r="37" spans="1:5" ht="25.5" x14ac:dyDescent="0.2">
      <c r="A37" s="99" t="s">
        <v>79</v>
      </c>
      <c r="B37" s="9" t="s">
        <v>203</v>
      </c>
      <c r="C37" s="78">
        <v>3000</v>
      </c>
      <c r="D37" s="11"/>
      <c r="E37" s="162">
        <f t="shared" si="2"/>
        <v>3000</v>
      </c>
    </row>
    <row r="38" spans="1:5" ht="25.5" x14ac:dyDescent="0.2">
      <c r="A38" s="99" t="s">
        <v>79</v>
      </c>
      <c r="B38" s="9" t="s">
        <v>204</v>
      </c>
      <c r="C38" s="78">
        <v>1054.9000000000001</v>
      </c>
      <c r="D38" s="11"/>
      <c r="E38" s="162">
        <f t="shared" si="2"/>
        <v>1054.9000000000001</v>
      </c>
    </row>
    <row r="39" spans="1:5" ht="25.5" x14ac:dyDescent="0.2">
      <c r="A39" s="99" t="s">
        <v>79</v>
      </c>
      <c r="B39" s="9" t="s">
        <v>205</v>
      </c>
      <c r="C39" s="78">
        <v>909.7</v>
      </c>
      <c r="D39" s="11"/>
      <c r="E39" s="162">
        <f t="shared" si="2"/>
        <v>909.7</v>
      </c>
    </row>
    <row r="40" spans="1:5" ht="25.5" x14ac:dyDescent="0.2">
      <c r="A40" s="99" t="s">
        <v>79</v>
      </c>
      <c r="B40" s="9" t="s">
        <v>208</v>
      </c>
      <c r="C40" s="78">
        <v>7868.8389999999999</v>
      </c>
      <c r="D40" s="11"/>
      <c r="E40" s="162">
        <f t="shared" si="2"/>
        <v>7868.8389999999999</v>
      </c>
    </row>
    <row r="41" spans="1:5" ht="51" x14ac:dyDescent="0.2">
      <c r="A41" s="99" t="s">
        <v>78</v>
      </c>
      <c r="B41" s="197" t="s">
        <v>443</v>
      </c>
      <c r="C41" s="78">
        <v>2941.4189999999999</v>
      </c>
      <c r="D41" s="11"/>
      <c r="E41" s="162">
        <f t="shared" si="2"/>
        <v>2941.4189999999999</v>
      </c>
    </row>
    <row r="42" spans="1:5" ht="38.25" x14ac:dyDescent="0.2">
      <c r="A42" s="196" t="s">
        <v>209</v>
      </c>
      <c r="B42" s="197" t="s">
        <v>210</v>
      </c>
      <c r="C42" s="198">
        <v>10329.361999999999</v>
      </c>
      <c r="D42" s="11"/>
      <c r="E42" s="162">
        <f t="shared" ref="E42:E49" si="3">C42+D42</f>
        <v>10329.361999999999</v>
      </c>
    </row>
    <row r="43" spans="1:5" ht="102" x14ac:dyDescent="0.2">
      <c r="A43" s="196" t="s">
        <v>406</v>
      </c>
      <c r="B43" s="197" t="s">
        <v>407</v>
      </c>
      <c r="C43" s="198">
        <v>56521.839690000001</v>
      </c>
      <c r="D43" s="11"/>
      <c r="E43" s="162">
        <f t="shared" si="3"/>
        <v>56521.839690000001</v>
      </c>
    </row>
    <row r="44" spans="1:5" ht="38.25" x14ac:dyDescent="0.2">
      <c r="A44" s="182" t="s">
        <v>81</v>
      </c>
      <c r="B44" s="183" t="s">
        <v>82</v>
      </c>
      <c r="C44" s="181">
        <f>SUM(C45:C46)</f>
        <v>293.12</v>
      </c>
      <c r="D44" s="181">
        <f>SUM(D45:D46)</f>
        <v>10</v>
      </c>
      <c r="E44" s="189">
        <f t="shared" si="3"/>
        <v>303.12</v>
      </c>
    </row>
    <row r="45" spans="1:5" ht="51" x14ac:dyDescent="0.2">
      <c r="A45" s="99" t="s">
        <v>83</v>
      </c>
      <c r="B45" s="9" t="s">
        <v>206</v>
      </c>
      <c r="C45" s="86">
        <v>3.52</v>
      </c>
      <c r="D45" s="11">
        <v>0</v>
      </c>
      <c r="E45" s="191">
        <f t="shared" si="3"/>
        <v>3.52</v>
      </c>
    </row>
    <row r="46" spans="1:5" ht="63.75" x14ac:dyDescent="0.2">
      <c r="A46" s="99" t="s">
        <v>85</v>
      </c>
      <c r="B46" s="9" t="s">
        <v>207</v>
      </c>
      <c r="C46" s="86">
        <v>289.60000000000002</v>
      </c>
      <c r="D46" s="11">
        <v>10</v>
      </c>
      <c r="E46" s="191">
        <f t="shared" si="3"/>
        <v>299.60000000000002</v>
      </c>
    </row>
    <row r="47" spans="1:5" ht="25.5" x14ac:dyDescent="0.2">
      <c r="A47" s="182" t="s">
        <v>87</v>
      </c>
      <c r="B47" s="183" t="s">
        <v>36</v>
      </c>
      <c r="C47" s="271">
        <f>C48</f>
        <v>14214.67</v>
      </c>
      <c r="D47" s="271">
        <f>D48</f>
        <v>0</v>
      </c>
      <c r="E47" s="189">
        <f t="shared" si="3"/>
        <v>14214.67</v>
      </c>
    </row>
    <row r="48" spans="1:5" ht="38.25" x14ac:dyDescent="0.2">
      <c r="A48" s="99" t="s">
        <v>88</v>
      </c>
      <c r="B48" s="9" t="s">
        <v>89</v>
      </c>
      <c r="C48" s="78">
        <v>14214.67</v>
      </c>
      <c r="D48" s="11"/>
      <c r="E48" s="162">
        <f t="shared" si="3"/>
        <v>14214.67</v>
      </c>
    </row>
    <row r="49" spans="1:5" ht="13.5" thickBot="1" x14ac:dyDescent="0.25">
      <c r="A49" s="186"/>
      <c r="B49" s="187" t="s">
        <v>90</v>
      </c>
      <c r="C49" s="188">
        <f>+C31+C8</f>
        <v>150290.67468999999</v>
      </c>
      <c r="D49" s="188">
        <f>+D31+D8</f>
        <v>5049</v>
      </c>
      <c r="E49" s="192">
        <f t="shared" si="3"/>
        <v>155339.67468999999</v>
      </c>
    </row>
    <row r="50" spans="1:5" x14ac:dyDescent="0.2">
      <c r="D50" s="21"/>
      <c r="E50" s="21"/>
    </row>
    <row r="51" spans="1:5" x14ac:dyDescent="0.2">
      <c r="D51" s="21"/>
    </row>
    <row r="52" spans="1:5" x14ac:dyDescent="0.2">
      <c r="D52" s="21"/>
    </row>
    <row r="53" spans="1:5" x14ac:dyDescent="0.2">
      <c r="D53" s="21"/>
    </row>
  </sheetData>
  <mergeCells count="1">
    <mergeCell ref="A5:E6"/>
  </mergeCells>
  <phoneticPr fontId="1" type="noConversion"/>
  <pageMargins left="0.70866141732283472" right="0" top="0" bottom="0" header="0.31496062992125984" footer="0.31496062992125984"/>
  <pageSetup paperSize="9" fitToWidth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AF971-6C98-41D9-9E72-55614B64B2E8}">
  <sheetPr>
    <pageSetUpPr fitToPage="1"/>
  </sheetPr>
  <dimension ref="A1:H11"/>
  <sheetViews>
    <sheetView workbookViewId="0">
      <selection activeCell="F4" sqref="F4:H4"/>
    </sheetView>
  </sheetViews>
  <sheetFormatPr defaultRowHeight="12.75" x14ac:dyDescent="0.2"/>
  <cols>
    <col min="1" max="1" width="21" customWidth="1"/>
    <col min="2" max="2" width="14.42578125" customWidth="1"/>
    <col min="3" max="3" width="13.5703125" customWidth="1"/>
    <col min="4" max="4" width="11.85546875" customWidth="1"/>
    <col min="5" max="5" width="12.7109375" customWidth="1"/>
    <col min="6" max="6" width="13.140625" customWidth="1"/>
    <col min="7" max="7" width="12.140625" customWidth="1"/>
    <col min="8" max="8" width="11.7109375" customWidth="1"/>
  </cols>
  <sheetData>
    <row r="1" spans="1:8" ht="15.75" x14ac:dyDescent="0.25">
      <c r="F1" s="393" t="s">
        <v>479</v>
      </c>
      <c r="G1" s="393"/>
      <c r="H1" s="393"/>
    </row>
    <row r="2" spans="1:8" ht="15.75" x14ac:dyDescent="0.25">
      <c r="F2" s="393" t="s">
        <v>449</v>
      </c>
      <c r="G2" s="393"/>
      <c r="H2" s="393"/>
    </row>
    <row r="3" spans="1:8" ht="15.75" x14ac:dyDescent="0.25">
      <c r="F3" s="393" t="s">
        <v>93</v>
      </c>
      <c r="G3" s="393"/>
      <c r="H3" s="393"/>
    </row>
    <row r="4" spans="1:8" s="295" customFormat="1" ht="15.75" x14ac:dyDescent="0.25">
      <c r="B4" s="296"/>
      <c r="C4" s="296"/>
      <c r="D4" s="296"/>
      <c r="E4" s="296"/>
      <c r="F4" s="393" t="s">
        <v>485</v>
      </c>
      <c r="G4" s="393"/>
      <c r="H4" s="393"/>
    </row>
    <row r="5" spans="1:8" s="295" customFormat="1" ht="18.75" customHeight="1" x14ac:dyDescent="0.25">
      <c r="A5" s="397" t="s">
        <v>480</v>
      </c>
      <c r="B5" s="397"/>
      <c r="C5" s="397"/>
      <c r="D5" s="397"/>
      <c r="E5" s="397"/>
      <c r="F5" s="397"/>
      <c r="G5" s="397"/>
      <c r="H5" s="397"/>
    </row>
    <row r="6" spans="1:8" s="295" customFormat="1" ht="18.75" customHeight="1" x14ac:dyDescent="0.25">
      <c r="A6" s="397"/>
      <c r="B6" s="397"/>
      <c r="C6" s="397"/>
      <c r="D6" s="397"/>
      <c r="E6" s="397"/>
      <c r="F6" s="397"/>
      <c r="G6" s="397"/>
      <c r="H6" s="397"/>
    </row>
    <row r="7" spans="1:8" x14ac:dyDescent="0.2">
      <c r="H7" s="31" t="s">
        <v>467</v>
      </c>
    </row>
    <row r="8" spans="1:8" ht="75" x14ac:dyDescent="0.2">
      <c r="A8" s="297" t="s">
        <v>468</v>
      </c>
      <c r="B8" s="297" t="s">
        <v>469</v>
      </c>
      <c r="C8" s="297" t="s">
        <v>470</v>
      </c>
      <c r="D8" s="297" t="s">
        <v>471</v>
      </c>
      <c r="E8" s="297" t="s">
        <v>472</v>
      </c>
      <c r="F8" s="297" t="s">
        <v>473</v>
      </c>
      <c r="G8" s="297" t="s">
        <v>474</v>
      </c>
      <c r="H8" s="297" t="s">
        <v>475</v>
      </c>
    </row>
    <row r="9" spans="1:8" ht="15" x14ac:dyDescent="0.2">
      <c r="A9" s="297">
        <v>1</v>
      </c>
      <c r="B9" s="297">
        <v>2</v>
      </c>
      <c r="C9" s="297">
        <v>3</v>
      </c>
      <c r="D9" s="297">
        <v>4</v>
      </c>
      <c r="E9" s="297">
        <v>5</v>
      </c>
      <c r="F9" s="297">
        <v>6</v>
      </c>
      <c r="G9" s="297">
        <v>7</v>
      </c>
      <c r="H9" s="297">
        <v>8</v>
      </c>
    </row>
    <row r="10" spans="1:8" ht="78.75" x14ac:dyDescent="0.2">
      <c r="A10" s="291" t="s">
        <v>476</v>
      </c>
      <c r="B10" s="289" t="s">
        <v>477</v>
      </c>
      <c r="C10" s="292">
        <v>0</v>
      </c>
      <c r="D10" s="292">
        <v>0</v>
      </c>
      <c r="E10" s="292">
        <v>0</v>
      </c>
      <c r="F10" s="292">
        <v>0</v>
      </c>
      <c r="G10" s="289"/>
      <c r="H10" s="289"/>
    </row>
    <row r="11" spans="1:8" ht="15.75" x14ac:dyDescent="0.2">
      <c r="A11" s="395" t="s">
        <v>478</v>
      </c>
      <c r="B11" s="396"/>
      <c r="C11" s="294">
        <f>C10</f>
        <v>0</v>
      </c>
      <c r="D11" s="294">
        <f>D10</f>
        <v>0</v>
      </c>
      <c r="E11" s="294">
        <f t="shared" ref="E11:F11" si="0">E10</f>
        <v>0</v>
      </c>
      <c r="F11" s="294">
        <f t="shared" si="0"/>
        <v>0</v>
      </c>
      <c r="G11" s="298"/>
      <c r="H11" s="298"/>
    </row>
  </sheetData>
  <mergeCells count="6">
    <mergeCell ref="F1:H1"/>
    <mergeCell ref="F2:H2"/>
    <mergeCell ref="F3:H3"/>
    <mergeCell ref="F4:H4"/>
    <mergeCell ref="A11:B11"/>
    <mergeCell ref="A5:H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4"/>
  <sheetViews>
    <sheetView workbookViewId="0">
      <selection activeCell="E4" sqref="E4"/>
    </sheetView>
  </sheetViews>
  <sheetFormatPr defaultRowHeight="15" x14ac:dyDescent="0.25"/>
  <cols>
    <col min="1" max="1" width="20.85546875" style="1" customWidth="1"/>
    <col min="2" max="2" width="35" style="1" customWidth="1"/>
    <col min="3" max="4" width="11.85546875" style="83" customWidth="1"/>
    <col min="5" max="5" width="13.5703125" style="83" customWidth="1"/>
    <col min="6" max="256" width="9.140625" style="1"/>
    <col min="257" max="257" width="24.140625" style="1" customWidth="1"/>
    <col min="258" max="258" width="48.7109375" style="1" customWidth="1"/>
    <col min="259" max="259" width="14.140625" style="1" customWidth="1"/>
    <col min="260" max="260" width="14.28515625" style="1" customWidth="1"/>
    <col min="261" max="261" width="15.28515625" style="1" customWidth="1"/>
    <col min="262" max="512" width="9.140625" style="1"/>
    <col min="513" max="513" width="24.140625" style="1" customWidth="1"/>
    <col min="514" max="514" width="48.7109375" style="1" customWidth="1"/>
    <col min="515" max="515" width="14.140625" style="1" customWidth="1"/>
    <col min="516" max="516" width="14.28515625" style="1" customWidth="1"/>
    <col min="517" max="517" width="15.28515625" style="1" customWidth="1"/>
    <col min="518" max="768" width="9.140625" style="1"/>
    <col min="769" max="769" width="24.140625" style="1" customWidth="1"/>
    <col min="770" max="770" width="48.7109375" style="1" customWidth="1"/>
    <col min="771" max="771" width="14.140625" style="1" customWidth="1"/>
    <col min="772" max="772" width="14.28515625" style="1" customWidth="1"/>
    <col min="773" max="773" width="15.28515625" style="1" customWidth="1"/>
    <col min="774" max="1024" width="9.140625" style="1"/>
    <col min="1025" max="1025" width="24.140625" style="1" customWidth="1"/>
    <col min="1026" max="1026" width="48.7109375" style="1" customWidth="1"/>
    <col min="1027" max="1027" width="14.140625" style="1" customWidth="1"/>
    <col min="1028" max="1028" width="14.28515625" style="1" customWidth="1"/>
    <col min="1029" max="1029" width="15.28515625" style="1" customWidth="1"/>
    <col min="1030" max="1280" width="9.140625" style="1"/>
    <col min="1281" max="1281" width="24.140625" style="1" customWidth="1"/>
    <col min="1282" max="1282" width="48.7109375" style="1" customWidth="1"/>
    <col min="1283" max="1283" width="14.140625" style="1" customWidth="1"/>
    <col min="1284" max="1284" width="14.28515625" style="1" customWidth="1"/>
    <col min="1285" max="1285" width="15.28515625" style="1" customWidth="1"/>
    <col min="1286" max="1536" width="9.140625" style="1"/>
    <col min="1537" max="1537" width="24.140625" style="1" customWidth="1"/>
    <col min="1538" max="1538" width="48.7109375" style="1" customWidth="1"/>
    <col min="1539" max="1539" width="14.140625" style="1" customWidth="1"/>
    <col min="1540" max="1540" width="14.28515625" style="1" customWidth="1"/>
    <col min="1541" max="1541" width="15.28515625" style="1" customWidth="1"/>
    <col min="1542" max="1792" width="9.140625" style="1"/>
    <col min="1793" max="1793" width="24.140625" style="1" customWidth="1"/>
    <col min="1794" max="1794" width="48.7109375" style="1" customWidth="1"/>
    <col min="1795" max="1795" width="14.140625" style="1" customWidth="1"/>
    <col min="1796" max="1796" width="14.28515625" style="1" customWidth="1"/>
    <col min="1797" max="1797" width="15.28515625" style="1" customWidth="1"/>
    <col min="1798" max="2048" width="9.140625" style="1"/>
    <col min="2049" max="2049" width="24.140625" style="1" customWidth="1"/>
    <col min="2050" max="2050" width="48.7109375" style="1" customWidth="1"/>
    <col min="2051" max="2051" width="14.140625" style="1" customWidth="1"/>
    <col min="2052" max="2052" width="14.28515625" style="1" customWidth="1"/>
    <col min="2053" max="2053" width="15.28515625" style="1" customWidth="1"/>
    <col min="2054" max="2304" width="9.140625" style="1"/>
    <col min="2305" max="2305" width="24.140625" style="1" customWidth="1"/>
    <col min="2306" max="2306" width="48.7109375" style="1" customWidth="1"/>
    <col min="2307" max="2307" width="14.140625" style="1" customWidth="1"/>
    <col min="2308" max="2308" width="14.28515625" style="1" customWidth="1"/>
    <col min="2309" max="2309" width="15.28515625" style="1" customWidth="1"/>
    <col min="2310" max="2560" width="9.140625" style="1"/>
    <col min="2561" max="2561" width="24.140625" style="1" customWidth="1"/>
    <col min="2562" max="2562" width="48.7109375" style="1" customWidth="1"/>
    <col min="2563" max="2563" width="14.140625" style="1" customWidth="1"/>
    <col min="2564" max="2564" width="14.28515625" style="1" customWidth="1"/>
    <col min="2565" max="2565" width="15.28515625" style="1" customWidth="1"/>
    <col min="2566" max="2816" width="9.140625" style="1"/>
    <col min="2817" max="2817" width="24.140625" style="1" customWidth="1"/>
    <col min="2818" max="2818" width="48.7109375" style="1" customWidth="1"/>
    <col min="2819" max="2819" width="14.140625" style="1" customWidth="1"/>
    <col min="2820" max="2820" width="14.28515625" style="1" customWidth="1"/>
    <col min="2821" max="2821" width="15.28515625" style="1" customWidth="1"/>
    <col min="2822" max="3072" width="9.140625" style="1"/>
    <col min="3073" max="3073" width="24.140625" style="1" customWidth="1"/>
    <col min="3074" max="3074" width="48.7109375" style="1" customWidth="1"/>
    <col min="3075" max="3075" width="14.140625" style="1" customWidth="1"/>
    <col min="3076" max="3076" width="14.28515625" style="1" customWidth="1"/>
    <col min="3077" max="3077" width="15.28515625" style="1" customWidth="1"/>
    <col min="3078" max="3328" width="9.140625" style="1"/>
    <col min="3329" max="3329" width="24.140625" style="1" customWidth="1"/>
    <col min="3330" max="3330" width="48.7109375" style="1" customWidth="1"/>
    <col min="3331" max="3331" width="14.140625" style="1" customWidth="1"/>
    <col min="3332" max="3332" width="14.28515625" style="1" customWidth="1"/>
    <col min="3333" max="3333" width="15.28515625" style="1" customWidth="1"/>
    <col min="3334" max="3584" width="9.140625" style="1"/>
    <col min="3585" max="3585" width="24.140625" style="1" customWidth="1"/>
    <col min="3586" max="3586" width="48.7109375" style="1" customWidth="1"/>
    <col min="3587" max="3587" width="14.140625" style="1" customWidth="1"/>
    <col min="3588" max="3588" width="14.28515625" style="1" customWidth="1"/>
    <col min="3589" max="3589" width="15.28515625" style="1" customWidth="1"/>
    <col min="3590" max="3840" width="9.140625" style="1"/>
    <col min="3841" max="3841" width="24.140625" style="1" customWidth="1"/>
    <col min="3842" max="3842" width="48.7109375" style="1" customWidth="1"/>
    <col min="3843" max="3843" width="14.140625" style="1" customWidth="1"/>
    <col min="3844" max="3844" width="14.28515625" style="1" customWidth="1"/>
    <col min="3845" max="3845" width="15.28515625" style="1" customWidth="1"/>
    <col min="3846" max="4096" width="9.140625" style="1"/>
    <col min="4097" max="4097" width="24.140625" style="1" customWidth="1"/>
    <col min="4098" max="4098" width="48.7109375" style="1" customWidth="1"/>
    <col min="4099" max="4099" width="14.140625" style="1" customWidth="1"/>
    <col min="4100" max="4100" width="14.28515625" style="1" customWidth="1"/>
    <col min="4101" max="4101" width="15.28515625" style="1" customWidth="1"/>
    <col min="4102" max="4352" width="9.140625" style="1"/>
    <col min="4353" max="4353" width="24.140625" style="1" customWidth="1"/>
    <col min="4354" max="4354" width="48.7109375" style="1" customWidth="1"/>
    <col min="4355" max="4355" width="14.140625" style="1" customWidth="1"/>
    <col min="4356" max="4356" width="14.28515625" style="1" customWidth="1"/>
    <col min="4357" max="4357" width="15.28515625" style="1" customWidth="1"/>
    <col min="4358" max="4608" width="9.140625" style="1"/>
    <col min="4609" max="4609" width="24.140625" style="1" customWidth="1"/>
    <col min="4610" max="4610" width="48.7109375" style="1" customWidth="1"/>
    <col min="4611" max="4611" width="14.140625" style="1" customWidth="1"/>
    <col min="4612" max="4612" width="14.28515625" style="1" customWidth="1"/>
    <col min="4613" max="4613" width="15.28515625" style="1" customWidth="1"/>
    <col min="4614" max="4864" width="9.140625" style="1"/>
    <col min="4865" max="4865" width="24.140625" style="1" customWidth="1"/>
    <col min="4866" max="4866" width="48.7109375" style="1" customWidth="1"/>
    <col min="4867" max="4867" width="14.140625" style="1" customWidth="1"/>
    <col min="4868" max="4868" width="14.28515625" style="1" customWidth="1"/>
    <col min="4869" max="4869" width="15.28515625" style="1" customWidth="1"/>
    <col min="4870" max="5120" width="9.140625" style="1"/>
    <col min="5121" max="5121" width="24.140625" style="1" customWidth="1"/>
    <col min="5122" max="5122" width="48.7109375" style="1" customWidth="1"/>
    <col min="5123" max="5123" width="14.140625" style="1" customWidth="1"/>
    <col min="5124" max="5124" width="14.28515625" style="1" customWidth="1"/>
    <col min="5125" max="5125" width="15.28515625" style="1" customWidth="1"/>
    <col min="5126" max="5376" width="9.140625" style="1"/>
    <col min="5377" max="5377" width="24.140625" style="1" customWidth="1"/>
    <col min="5378" max="5378" width="48.7109375" style="1" customWidth="1"/>
    <col min="5379" max="5379" width="14.140625" style="1" customWidth="1"/>
    <col min="5380" max="5380" width="14.28515625" style="1" customWidth="1"/>
    <col min="5381" max="5381" width="15.28515625" style="1" customWidth="1"/>
    <col min="5382" max="5632" width="9.140625" style="1"/>
    <col min="5633" max="5633" width="24.140625" style="1" customWidth="1"/>
    <col min="5634" max="5634" width="48.7109375" style="1" customWidth="1"/>
    <col min="5635" max="5635" width="14.140625" style="1" customWidth="1"/>
    <col min="5636" max="5636" width="14.28515625" style="1" customWidth="1"/>
    <col min="5637" max="5637" width="15.28515625" style="1" customWidth="1"/>
    <col min="5638" max="5888" width="9.140625" style="1"/>
    <col min="5889" max="5889" width="24.140625" style="1" customWidth="1"/>
    <col min="5890" max="5890" width="48.7109375" style="1" customWidth="1"/>
    <col min="5891" max="5891" width="14.140625" style="1" customWidth="1"/>
    <col min="5892" max="5892" width="14.28515625" style="1" customWidth="1"/>
    <col min="5893" max="5893" width="15.28515625" style="1" customWidth="1"/>
    <col min="5894" max="6144" width="9.140625" style="1"/>
    <col min="6145" max="6145" width="24.140625" style="1" customWidth="1"/>
    <col min="6146" max="6146" width="48.7109375" style="1" customWidth="1"/>
    <col min="6147" max="6147" width="14.140625" style="1" customWidth="1"/>
    <col min="6148" max="6148" width="14.28515625" style="1" customWidth="1"/>
    <col min="6149" max="6149" width="15.28515625" style="1" customWidth="1"/>
    <col min="6150" max="6400" width="9.140625" style="1"/>
    <col min="6401" max="6401" width="24.140625" style="1" customWidth="1"/>
    <col min="6402" max="6402" width="48.7109375" style="1" customWidth="1"/>
    <col min="6403" max="6403" width="14.140625" style="1" customWidth="1"/>
    <col min="6404" max="6404" width="14.28515625" style="1" customWidth="1"/>
    <col min="6405" max="6405" width="15.28515625" style="1" customWidth="1"/>
    <col min="6406" max="6656" width="9.140625" style="1"/>
    <col min="6657" max="6657" width="24.140625" style="1" customWidth="1"/>
    <col min="6658" max="6658" width="48.7109375" style="1" customWidth="1"/>
    <col min="6659" max="6659" width="14.140625" style="1" customWidth="1"/>
    <col min="6660" max="6660" width="14.28515625" style="1" customWidth="1"/>
    <col min="6661" max="6661" width="15.28515625" style="1" customWidth="1"/>
    <col min="6662" max="6912" width="9.140625" style="1"/>
    <col min="6913" max="6913" width="24.140625" style="1" customWidth="1"/>
    <col min="6914" max="6914" width="48.7109375" style="1" customWidth="1"/>
    <col min="6915" max="6915" width="14.140625" style="1" customWidth="1"/>
    <col min="6916" max="6916" width="14.28515625" style="1" customWidth="1"/>
    <col min="6917" max="6917" width="15.28515625" style="1" customWidth="1"/>
    <col min="6918" max="7168" width="9.140625" style="1"/>
    <col min="7169" max="7169" width="24.140625" style="1" customWidth="1"/>
    <col min="7170" max="7170" width="48.7109375" style="1" customWidth="1"/>
    <col min="7171" max="7171" width="14.140625" style="1" customWidth="1"/>
    <col min="7172" max="7172" width="14.28515625" style="1" customWidth="1"/>
    <col min="7173" max="7173" width="15.28515625" style="1" customWidth="1"/>
    <col min="7174" max="7424" width="9.140625" style="1"/>
    <col min="7425" max="7425" width="24.140625" style="1" customWidth="1"/>
    <col min="7426" max="7426" width="48.7109375" style="1" customWidth="1"/>
    <col min="7427" max="7427" width="14.140625" style="1" customWidth="1"/>
    <col min="7428" max="7428" width="14.28515625" style="1" customWidth="1"/>
    <col min="7429" max="7429" width="15.28515625" style="1" customWidth="1"/>
    <col min="7430" max="7680" width="9.140625" style="1"/>
    <col min="7681" max="7681" width="24.140625" style="1" customWidth="1"/>
    <col min="7682" max="7682" width="48.7109375" style="1" customWidth="1"/>
    <col min="7683" max="7683" width="14.140625" style="1" customWidth="1"/>
    <col min="7684" max="7684" width="14.28515625" style="1" customWidth="1"/>
    <col min="7685" max="7685" width="15.28515625" style="1" customWidth="1"/>
    <col min="7686" max="7936" width="9.140625" style="1"/>
    <col min="7937" max="7937" width="24.140625" style="1" customWidth="1"/>
    <col min="7938" max="7938" width="48.7109375" style="1" customWidth="1"/>
    <col min="7939" max="7939" width="14.140625" style="1" customWidth="1"/>
    <col min="7940" max="7940" width="14.28515625" style="1" customWidth="1"/>
    <col min="7941" max="7941" width="15.28515625" style="1" customWidth="1"/>
    <col min="7942" max="8192" width="9.140625" style="1"/>
    <col min="8193" max="8193" width="24.140625" style="1" customWidth="1"/>
    <col min="8194" max="8194" width="48.7109375" style="1" customWidth="1"/>
    <col min="8195" max="8195" width="14.140625" style="1" customWidth="1"/>
    <col min="8196" max="8196" width="14.28515625" style="1" customWidth="1"/>
    <col min="8197" max="8197" width="15.28515625" style="1" customWidth="1"/>
    <col min="8198" max="8448" width="9.140625" style="1"/>
    <col min="8449" max="8449" width="24.140625" style="1" customWidth="1"/>
    <col min="8450" max="8450" width="48.7109375" style="1" customWidth="1"/>
    <col min="8451" max="8451" width="14.140625" style="1" customWidth="1"/>
    <col min="8452" max="8452" width="14.28515625" style="1" customWidth="1"/>
    <col min="8453" max="8453" width="15.28515625" style="1" customWidth="1"/>
    <col min="8454" max="8704" width="9.140625" style="1"/>
    <col min="8705" max="8705" width="24.140625" style="1" customWidth="1"/>
    <col min="8706" max="8706" width="48.7109375" style="1" customWidth="1"/>
    <col min="8707" max="8707" width="14.140625" style="1" customWidth="1"/>
    <col min="8708" max="8708" width="14.28515625" style="1" customWidth="1"/>
    <col min="8709" max="8709" width="15.28515625" style="1" customWidth="1"/>
    <col min="8710" max="8960" width="9.140625" style="1"/>
    <col min="8961" max="8961" width="24.140625" style="1" customWidth="1"/>
    <col min="8962" max="8962" width="48.7109375" style="1" customWidth="1"/>
    <col min="8963" max="8963" width="14.140625" style="1" customWidth="1"/>
    <col min="8964" max="8964" width="14.28515625" style="1" customWidth="1"/>
    <col min="8965" max="8965" width="15.28515625" style="1" customWidth="1"/>
    <col min="8966" max="9216" width="9.140625" style="1"/>
    <col min="9217" max="9217" width="24.140625" style="1" customWidth="1"/>
    <col min="9218" max="9218" width="48.7109375" style="1" customWidth="1"/>
    <col min="9219" max="9219" width="14.140625" style="1" customWidth="1"/>
    <col min="9220" max="9220" width="14.28515625" style="1" customWidth="1"/>
    <col min="9221" max="9221" width="15.28515625" style="1" customWidth="1"/>
    <col min="9222" max="9472" width="9.140625" style="1"/>
    <col min="9473" max="9473" width="24.140625" style="1" customWidth="1"/>
    <col min="9474" max="9474" width="48.7109375" style="1" customWidth="1"/>
    <col min="9475" max="9475" width="14.140625" style="1" customWidth="1"/>
    <col min="9476" max="9476" width="14.28515625" style="1" customWidth="1"/>
    <col min="9477" max="9477" width="15.28515625" style="1" customWidth="1"/>
    <col min="9478" max="9728" width="9.140625" style="1"/>
    <col min="9729" max="9729" width="24.140625" style="1" customWidth="1"/>
    <col min="9730" max="9730" width="48.7109375" style="1" customWidth="1"/>
    <col min="9731" max="9731" width="14.140625" style="1" customWidth="1"/>
    <col min="9732" max="9732" width="14.28515625" style="1" customWidth="1"/>
    <col min="9733" max="9733" width="15.28515625" style="1" customWidth="1"/>
    <col min="9734" max="9984" width="9.140625" style="1"/>
    <col min="9985" max="9985" width="24.140625" style="1" customWidth="1"/>
    <col min="9986" max="9986" width="48.7109375" style="1" customWidth="1"/>
    <col min="9987" max="9987" width="14.140625" style="1" customWidth="1"/>
    <col min="9988" max="9988" width="14.28515625" style="1" customWidth="1"/>
    <col min="9989" max="9989" width="15.28515625" style="1" customWidth="1"/>
    <col min="9990" max="10240" width="9.140625" style="1"/>
    <col min="10241" max="10241" width="24.140625" style="1" customWidth="1"/>
    <col min="10242" max="10242" width="48.7109375" style="1" customWidth="1"/>
    <col min="10243" max="10243" width="14.140625" style="1" customWidth="1"/>
    <col min="10244" max="10244" width="14.28515625" style="1" customWidth="1"/>
    <col min="10245" max="10245" width="15.28515625" style="1" customWidth="1"/>
    <col min="10246" max="10496" width="9.140625" style="1"/>
    <col min="10497" max="10497" width="24.140625" style="1" customWidth="1"/>
    <col min="10498" max="10498" width="48.7109375" style="1" customWidth="1"/>
    <col min="10499" max="10499" width="14.140625" style="1" customWidth="1"/>
    <col min="10500" max="10500" width="14.28515625" style="1" customWidth="1"/>
    <col min="10501" max="10501" width="15.28515625" style="1" customWidth="1"/>
    <col min="10502" max="10752" width="9.140625" style="1"/>
    <col min="10753" max="10753" width="24.140625" style="1" customWidth="1"/>
    <col min="10754" max="10754" width="48.7109375" style="1" customWidth="1"/>
    <col min="10755" max="10755" width="14.140625" style="1" customWidth="1"/>
    <col min="10756" max="10756" width="14.28515625" style="1" customWidth="1"/>
    <col min="10757" max="10757" width="15.28515625" style="1" customWidth="1"/>
    <col min="10758" max="11008" width="9.140625" style="1"/>
    <col min="11009" max="11009" width="24.140625" style="1" customWidth="1"/>
    <col min="11010" max="11010" width="48.7109375" style="1" customWidth="1"/>
    <col min="11011" max="11011" width="14.140625" style="1" customWidth="1"/>
    <col min="11012" max="11012" width="14.28515625" style="1" customWidth="1"/>
    <col min="11013" max="11013" width="15.28515625" style="1" customWidth="1"/>
    <col min="11014" max="11264" width="9.140625" style="1"/>
    <col min="11265" max="11265" width="24.140625" style="1" customWidth="1"/>
    <col min="11266" max="11266" width="48.7109375" style="1" customWidth="1"/>
    <col min="11267" max="11267" width="14.140625" style="1" customWidth="1"/>
    <col min="11268" max="11268" width="14.28515625" style="1" customWidth="1"/>
    <col min="11269" max="11269" width="15.28515625" style="1" customWidth="1"/>
    <col min="11270" max="11520" width="9.140625" style="1"/>
    <col min="11521" max="11521" width="24.140625" style="1" customWidth="1"/>
    <col min="11522" max="11522" width="48.7109375" style="1" customWidth="1"/>
    <col min="11523" max="11523" width="14.140625" style="1" customWidth="1"/>
    <col min="11524" max="11524" width="14.28515625" style="1" customWidth="1"/>
    <col min="11525" max="11525" width="15.28515625" style="1" customWidth="1"/>
    <col min="11526" max="11776" width="9.140625" style="1"/>
    <col min="11777" max="11777" width="24.140625" style="1" customWidth="1"/>
    <col min="11778" max="11778" width="48.7109375" style="1" customWidth="1"/>
    <col min="11779" max="11779" width="14.140625" style="1" customWidth="1"/>
    <col min="11780" max="11780" width="14.28515625" style="1" customWidth="1"/>
    <col min="11781" max="11781" width="15.28515625" style="1" customWidth="1"/>
    <col min="11782" max="12032" width="9.140625" style="1"/>
    <col min="12033" max="12033" width="24.140625" style="1" customWidth="1"/>
    <col min="12034" max="12034" width="48.7109375" style="1" customWidth="1"/>
    <col min="12035" max="12035" width="14.140625" style="1" customWidth="1"/>
    <col min="12036" max="12036" width="14.28515625" style="1" customWidth="1"/>
    <col min="12037" max="12037" width="15.28515625" style="1" customWidth="1"/>
    <col min="12038" max="12288" width="9.140625" style="1"/>
    <col min="12289" max="12289" width="24.140625" style="1" customWidth="1"/>
    <col min="12290" max="12290" width="48.7109375" style="1" customWidth="1"/>
    <col min="12291" max="12291" width="14.140625" style="1" customWidth="1"/>
    <col min="12292" max="12292" width="14.28515625" style="1" customWidth="1"/>
    <col min="12293" max="12293" width="15.28515625" style="1" customWidth="1"/>
    <col min="12294" max="12544" width="9.140625" style="1"/>
    <col min="12545" max="12545" width="24.140625" style="1" customWidth="1"/>
    <col min="12546" max="12546" width="48.7109375" style="1" customWidth="1"/>
    <col min="12547" max="12547" width="14.140625" style="1" customWidth="1"/>
    <col min="12548" max="12548" width="14.28515625" style="1" customWidth="1"/>
    <col min="12549" max="12549" width="15.28515625" style="1" customWidth="1"/>
    <col min="12550" max="12800" width="9.140625" style="1"/>
    <col min="12801" max="12801" width="24.140625" style="1" customWidth="1"/>
    <col min="12802" max="12802" width="48.7109375" style="1" customWidth="1"/>
    <col min="12803" max="12803" width="14.140625" style="1" customWidth="1"/>
    <col min="12804" max="12804" width="14.28515625" style="1" customWidth="1"/>
    <col min="12805" max="12805" width="15.28515625" style="1" customWidth="1"/>
    <col min="12806" max="13056" width="9.140625" style="1"/>
    <col min="13057" max="13057" width="24.140625" style="1" customWidth="1"/>
    <col min="13058" max="13058" width="48.7109375" style="1" customWidth="1"/>
    <col min="13059" max="13059" width="14.140625" style="1" customWidth="1"/>
    <col min="13060" max="13060" width="14.28515625" style="1" customWidth="1"/>
    <col min="13061" max="13061" width="15.28515625" style="1" customWidth="1"/>
    <col min="13062" max="13312" width="9.140625" style="1"/>
    <col min="13313" max="13313" width="24.140625" style="1" customWidth="1"/>
    <col min="13314" max="13314" width="48.7109375" style="1" customWidth="1"/>
    <col min="13315" max="13315" width="14.140625" style="1" customWidth="1"/>
    <col min="13316" max="13316" width="14.28515625" style="1" customWidth="1"/>
    <col min="13317" max="13317" width="15.28515625" style="1" customWidth="1"/>
    <col min="13318" max="13568" width="9.140625" style="1"/>
    <col min="13569" max="13569" width="24.140625" style="1" customWidth="1"/>
    <col min="13570" max="13570" width="48.7109375" style="1" customWidth="1"/>
    <col min="13571" max="13571" width="14.140625" style="1" customWidth="1"/>
    <col min="13572" max="13572" width="14.28515625" style="1" customWidth="1"/>
    <col min="13573" max="13573" width="15.28515625" style="1" customWidth="1"/>
    <col min="13574" max="13824" width="9.140625" style="1"/>
    <col min="13825" max="13825" width="24.140625" style="1" customWidth="1"/>
    <col min="13826" max="13826" width="48.7109375" style="1" customWidth="1"/>
    <col min="13827" max="13827" width="14.140625" style="1" customWidth="1"/>
    <col min="13828" max="13828" width="14.28515625" style="1" customWidth="1"/>
    <col min="13829" max="13829" width="15.28515625" style="1" customWidth="1"/>
    <col min="13830" max="14080" width="9.140625" style="1"/>
    <col min="14081" max="14081" width="24.140625" style="1" customWidth="1"/>
    <col min="14082" max="14082" width="48.7109375" style="1" customWidth="1"/>
    <col min="14083" max="14083" width="14.140625" style="1" customWidth="1"/>
    <col min="14084" max="14084" width="14.28515625" style="1" customWidth="1"/>
    <col min="14085" max="14085" width="15.28515625" style="1" customWidth="1"/>
    <col min="14086" max="14336" width="9.140625" style="1"/>
    <col min="14337" max="14337" width="24.140625" style="1" customWidth="1"/>
    <col min="14338" max="14338" width="48.7109375" style="1" customWidth="1"/>
    <col min="14339" max="14339" width="14.140625" style="1" customWidth="1"/>
    <col min="14340" max="14340" width="14.28515625" style="1" customWidth="1"/>
    <col min="14341" max="14341" width="15.28515625" style="1" customWidth="1"/>
    <col min="14342" max="14592" width="9.140625" style="1"/>
    <col min="14593" max="14593" width="24.140625" style="1" customWidth="1"/>
    <col min="14594" max="14594" width="48.7109375" style="1" customWidth="1"/>
    <col min="14595" max="14595" width="14.140625" style="1" customWidth="1"/>
    <col min="14596" max="14596" width="14.28515625" style="1" customWidth="1"/>
    <col min="14597" max="14597" width="15.28515625" style="1" customWidth="1"/>
    <col min="14598" max="14848" width="9.140625" style="1"/>
    <col min="14849" max="14849" width="24.140625" style="1" customWidth="1"/>
    <col min="14850" max="14850" width="48.7109375" style="1" customWidth="1"/>
    <col min="14851" max="14851" width="14.140625" style="1" customWidth="1"/>
    <col min="14852" max="14852" width="14.28515625" style="1" customWidth="1"/>
    <col min="14853" max="14853" width="15.28515625" style="1" customWidth="1"/>
    <col min="14854" max="15104" width="9.140625" style="1"/>
    <col min="15105" max="15105" width="24.140625" style="1" customWidth="1"/>
    <col min="15106" max="15106" width="48.7109375" style="1" customWidth="1"/>
    <col min="15107" max="15107" width="14.140625" style="1" customWidth="1"/>
    <col min="15108" max="15108" width="14.28515625" style="1" customWidth="1"/>
    <col min="15109" max="15109" width="15.28515625" style="1" customWidth="1"/>
    <col min="15110" max="15360" width="9.140625" style="1"/>
    <col min="15361" max="15361" width="24.140625" style="1" customWidth="1"/>
    <col min="15362" max="15362" width="48.7109375" style="1" customWidth="1"/>
    <col min="15363" max="15363" width="14.140625" style="1" customWidth="1"/>
    <col min="15364" max="15364" width="14.28515625" style="1" customWidth="1"/>
    <col min="15365" max="15365" width="15.28515625" style="1" customWidth="1"/>
    <col min="15366" max="15616" width="9.140625" style="1"/>
    <col min="15617" max="15617" width="24.140625" style="1" customWidth="1"/>
    <col min="15618" max="15618" width="48.7109375" style="1" customWidth="1"/>
    <col min="15619" max="15619" width="14.140625" style="1" customWidth="1"/>
    <col min="15620" max="15620" width="14.28515625" style="1" customWidth="1"/>
    <col min="15621" max="15621" width="15.28515625" style="1" customWidth="1"/>
    <col min="15622" max="15872" width="9.140625" style="1"/>
    <col min="15873" max="15873" width="24.140625" style="1" customWidth="1"/>
    <col min="15874" max="15874" width="48.7109375" style="1" customWidth="1"/>
    <col min="15875" max="15875" width="14.140625" style="1" customWidth="1"/>
    <col min="15876" max="15876" width="14.28515625" style="1" customWidth="1"/>
    <col min="15877" max="15877" width="15.28515625" style="1" customWidth="1"/>
    <col min="15878" max="16128" width="9.140625" style="1"/>
    <col min="16129" max="16129" width="24.140625" style="1" customWidth="1"/>
    <col min="16130" max="16130" width="48.7109375" style="1" customWidth="1"/>
    <col min="16131" max="16131" width="14.140625" style="1" customWidth="1"/>
    <col min="16132" max="16132" width="14.28515625" style="1" customWidth="1"/>
    <col min="16133" max="16133" width="15.28515625" style="1" customWidth="1"/>
    <col min="16134" max="16384" width="9.140625" style="1"/>
  </cols>
  <sheetData>
    <row r="1" spans="1:5" x14ac:dyDescent="0.25">
      <c r="A1" s="89"/>
      <c r="B1" s="89"/>
      <c r="C1" s="91"/>
      <c r="D1" s="91"/>
      <c r="E1" s="92" t="s">
        <v>91</v>
      </c>
    </row>
    <row r="2" spans="1:5" x14ac:dyDescent="0.25">
      <c r="A2" s="89"/>
      <c r="B2" s="89"/>
      <c r="C2" s="91"/>
      <c r="D2" s="91"/>
      <c r="E2" s="93" t="s">
        <v>92</v>
      </c>
    </row>
    <row r="3" spans="1:5" x14ac:dyDescent="0.25">
      <c r="A3" s="89"/>
      <c r="B3" s="89"/>
      <c r="C3" s="91"/>
      <c r="D3" s="91"/>
      <c r="E3" s="93" t="s">
        <v>93</v>
      </c>
    </row>
    <row r="4" spans="1:5" ht="15.75" x14ac:dyDescent="0.25">
      <c r="A4" s="90"/>
      <c r="B4" s="89"/>
      <c r="C4" s="91"/>
      <c r="D4" s="91"/>
      <c r="E4" s="193" t="s">
        <v>485</v>
      </c>
    </row>
    <row r="5" spans="1:5" x14ac:dyDescent="0.25">
      <c r="A5" s="90"/>
      <c r="B5" s="89"/>
      <c r="C5" s="94"/>
      <c r="D5" s="94"/>
      <c r="E5" s="91"/>
    </row>
    <row r="6" spans="1:5" ht="15.6" customHeight="1" x14ac:dyDescent="0.25">
      <c r="A6" s="338" t="s">
        <v>195</v>
      </c>
      <c r="B6" s="338"/>
      <c r="C6" s="338"/>
      <c r="D6" s="338"/>
      <c r="E6" s="338"/>
    </row>
    <row r="7" spans="1:5" ht="15.6" customHeight="1" x14ac:dyDescent="0.25">
      <c r="A7" s="339"/>
      <c r="B7" s="339"/>
      <c r="C7" s="339"/>
      <c r="D7" s="339"/>
      <c r="E7" s="339"/>
    </row>
    <row r="8" spans="1:5" ht="15.6" customHeight="1" x14ac:dyDescent="0.25">
      <c r="A8" s="339"/>
      <c r="B8" s="339"/>
      <c r="C8" s="339"/>
      <c r="D8" s="339"/>
      <c r="E8" s="339"/>
    </row>
    <row r="9" spans="1:5" ht="87" customHeight="1" x14ac:dyDescent="0.25">
      <c r="A9" s="200" t="s">
        <v>38</v>
      </c>
      <c r="B9" s="200" t="s">
        <v>2</v>
      </c>
      <c r="C9" s="201" t="s">
        <v>40</v>
      </c>
      <c r="D9" s="201" t="s">
        <v>196</v>
      </c>
      <c r="E9" s="201" t="s">
        <v>169</v>
      </c>
    </row>
    <row r="10" spans="1:5" ht="60.75" x14ac:dyDescent="0.25">
      <c r="A10" s="202"/>
      <c r="B10" s="203" t="s">
        <v>41</v>
      </c>
      <c r="C10" s="204">
        <f>+C11+C26</f>
        <v>28468.920000000002</v>
      </c>
      <c r="D10" s="204">
        <f>+D11+D26</f>
        <v>0</v>
      </c>
      <c r="E10" s="204">
        <f t="shared" ref="E10:E27" si="0">C10+D10</f>
        <v>28468.920000000002</v>
      </c>
    </row>
    <row r="11" spans="1:5" ht="20.25" x14ac:dyDescent="0.25">
      <c r="A11" s="3"/>
      <c r="B11" s="4" t="s">
        <v>42</v>
      </c>
      <c r="C11" s="84">
        <f>+C12+C14+C17+C19+C21</f>
        <v>27431.200000000001</v>
      </c>
      <c r="D11" s="84">
        <f>+D12+D14+D17+D19+D21</f>
        <v>0</v>
      </c>
      <c r="E11" s="84">
        <f t="shared" si="0"/>
        <v>27431.200000000001</v>
      </c>
    </row>
    <row r="12" spans="1:5" ht="21" x14ac:dyDescent="0.25">
      <c r="A12" s="17" t="s">
        <v>43</v>
      </c>
      <c r="B12" s="18" t="s">
        <v>44</v>
      </c>
      <c r="C12" s="85">
        <f>SUM(C13:C13)</f>
        <v>2750</v>
      </c>
      <c r="D12" s="85">
        <f>D13</f>
        <v>0</v>
      </c>
      <c r="E12" s="85">
        <f t="shared" si="0"/>
        <v>2750</v>
      </c>
    </row>
    <row r="13" spans="1:5" ht="102" x14ac:dyDescent="0.25">
      <c r="A13" s="9" t="s">
        <v>96</v>
      </c>
      <c r="B13" s="9" t="s">
        <v>45</v>
      </c>
      <c r="C13" s="11">
        <v>2750</v>
      </c>
      <c r="D13" s="11"/>
      <c r="E13" s="11">
        <f t="shared" si="0"/>
        <v>2750</v>
      </c>
    </row>
    <row r="14" spans="1:5" ht="63" x14ac:dyDescent="0.25">
      <c r="A14" s="16" t="s">
        <v>46</v>
      </c>
      <c r="B14" s="8" t="s">
        <v>47</v>
      </c>
      <c r="C14" s="84">
        <f>SUM(C15:C16)</f>
        <v>2418.5</v>
      </c>
      <c r="D14" s="84">
        <f>D15+D16</f>
        <v>0</v>
      </c>
      <c r="E14" s="84">
        <f t="shared" si="0"/>
        <v>2418.5</v>
      </c>
    </row>
    <row r="15" spans="1:5" ht="89.25" x14ac:dyDescent="0.25">
      <c r="A15" s="9" t="s">
        <v>94</v>
      </c>
      <c r="B15" s="9" t="s">
        <v>166</v>
      </c>
      <c r="C15" s="78">
        <v>912.15</v>
      </c>
      <c r="D15" s="78"/>
      <c r="E15" s="78">
        <f t="shared" si="0"/>
        <v>912.15</v>
      </c>
    </row>
    <row r="16" spans="1:5" ht="102" x14ac:dyDescent="0.25">
      <c r="A16" s="9" t="s">
        <v>95</v>
      </c>
      <c r="B16" s="9" t="s">
        <v>48</v>
      </c>
      <c r="C16" s="78">
        <v>1506.35</v>
      </c>
      <c r="D16" s="78"/>
      <c r="E16" s="78">
        <f t="shared" si="0"/>
        <v>1506.35</v>
      </c>
    </row>
    <row r="17" spans="1:5" ht="26.25" customHeight="1" x14ac:dyDescent="0.25">
      <c r="A17" s="16" t="s">
        <v>49</v>
      </c>
      <c r="B17" s="2" t="s">
        <v>50</v>
      </c>
      <c r="C17" s="84">
        <f>+C18</f>
        <v>354.9</v>
      </c>
      <c r="D17" s="84">
        <f>D18</f>
        <v>0</v>
      </c>
      <c r="E17" s="84">
        <f t="shared" si="0"/>
        <v>354.9</v>
      </c>
    </row>
    <row r="18" spans="1:5" ht="15.75" customHeight="1" x14ac:dyDescent="0.25">
      <c r="A18" s="9" t="s">
        <v>51</v>
      </c>
      <c r="B18" s="9" t="s">
        <v>50</v>
      </c>
      <c r="C18" s="10">
        <v>354.9</v>
      </c>
      <c r="D18" s="10"/>
      <c r="E18" s="10">
        <f t="shared" si="0"/>
        <v>354.9</v>
      </c>
    </row>
    <row r="19" spans="1:5" ht="31.5" x14ac:dyDescent="0.25">
      <c r="A19" s="16" t="s">
        <v>52</v>
      </c>
      <c r="B19" s="8" t="s">
        <v>53</v>
      </c>
      <c r="C19" s="84">
        <f>+C20</f>
        <v>1657.8</v>
      </c>
      <c r="D19" s="84">
        <f>D20</f>
        <v>0</v>
      </c>
      <c r="E19" s="84">
        <f t="shared" si="0"/>
        <v>1657.8</v>
      </c>
    </row>
    <row r="20" spans="1:5" ht="63.75" x14ac:dyDescent="0.25">
      <c r="A20" s="9" t="s">
        <v>97</v>
      </c>
      <c r="B20" s="9" t="s">
        <v>54</v>
      </c>
      <c r="C20" s="11">
        <v>1657.8</v>
      </c>
      <c r="D20" s="11"/>
      <c r="E20" s="11">
        <f t="shared" si="0"/>
        <v>1657.8</v>
      </c>
    </row>
    <row r="21" spans="1:5" ht="25.5" x14ac:dyDescent="0.25">
      <c r="A21" s="7" t="s">
        <v>55</v>
      </c>
      <c r="B21" s="8" t="s">
        <v>56</v>
      </c>
      <c r="C21" s="12">
        <f>+C22+C24</f>
        <v>20250</v>
      </c>
      <c r="D21" s="12">
        <f>+D22+D24</f>
        <v>0</v>
      </c>
      <c r="E21" s="12">
        <f t="shared" si="0"/>
        <v>20250</v>
      </c>
    </row>
    <row r="22" spans="1:5" ht="25.5" x14ac:dyDescent="0.25">
      <c r="A22" s="9" t="s">
        <v>57</v>
      </c>
      <c r="B22" s="9" t="s">
        <v>58</v>
      </c>
      <c r="C22" s="12">
        <f>+C23</f>
        <v>13300</v>
      </c>
      <c r="D22" s="12">
        <f>D23</f>
        <v>0</v>
      </c>
      <c r="E22" s="12">
        <f t="shared" si="0"/>
        <v>13300</v>
      </c>
    </row>
    <row r="23" spans="1:5" ht="51" x14ac:dyDescent="0.25">
      <c r="A23" s="9" t="s">
        <v>98</v>
      </c>
      <c r="B23" s="9" t="s">
        <v>59</v>
      </c>
      <c r="C23" s="13">
        <v>13300</v>
      </c>
      <c r="D23" s="13"/>
      <c r="E23" s="13">
        <f t="shared" si="0"/>
        <v>13300</v>
      </c>
    </row>
    <row r="24" spans="1:5" ht="25.5" x14ac:dyDescent="0.25">
      <c r="A24" s="9" t="s">
        <v>60</v>
      </c>
      <c r="B24" s="9" t="s">
        <v>61</v>
      </c>
      <c r="C24" s="12">
        <f>+C25</f>
        <v>6950</v>
      </c>
      <c r="D24" s="12">
        <f>D25</f>
        <v>0</v>
      </c>
      <c r="E24" s="12">
        <f t="shared" si="0"/>
        <v>6950</v>
      </c>
    </row>
    <row r="25" spans="1:5" ht="51" x14ac:dyDescent="0.25">
      <c r="A25" s="9" t="s">
        <v>99</v>
      </c>
      <c r="B25" s="9" t="s">
        <v>62</v>
      </c>
      <c r="C25" s="13">
        <v>6950</v>
      </c>
      <c r="D25" s="13"/>
      <c r="E25" s="13">
        <f t="shared" si="0"/>
        <v>6950</v>
      </c>
    </row>
    <row r="26" spans="1:5" ht="20.25" x14ac:dyDescent="0.25">
      <c r="A26" s="9"/>
      <c r="B26" s="4" t="s">
        <v>63</v>
      </c>
      <c r="C26" s="84">
        <f>+C27</f>
        <v>1037.72</v>
      </c>
      <c r="D26" s="84">
        <f>+D27</f>
        <v>0</v>
      </c>
      <c r="E26" s="84">
        <f t="shared" si="0"/>
        <v>1037.72</v>
      </c>
    </row>
    <row r="27" spans="1:5" ht="63.75" x14ac:dyDescent="0.25">
      <c r="A27" s="7" t="s">
        <v>64</v>
      </c>
      <c r="B27" s="2" t="s">
        <v>65</v>
      </c>
      <c r="C27" s="84">
        <f>SUM(C28:C29)</f>
        <v>1037.72</v>
      </c>
      <c r="D27" s="84">
        <f>SUM(D28:D29)</f>
        <v>0</v>
      </c>
      <c r="E27" s="84">
        <f t="shared" si="0"/>
        <v>1037.72</v>
      </c>
    </row>
    <row r="28" spans="1:5" ht="89.25" x14ac:dyDescent="0.25">
      <c r="A28" s="14" t="s">
        <v>66</v>
      </c>
      <c r="B28" s="14" t="s">
        <v>67</v>
      </c>
      <c r="C28" s="86">
        <v>144.49</v>
      </c>
      <c r="D28" s="86"/>
      <c r="E28" s="78">
        <f t="shared" ref="E28:E29" si="1">C28+D28</f>
        <v>144.49</v>
      </c>
    </row>
    <row r="29" spans="1:5" ht="102" x14ac:dyDescent="0.25">
      <c r="A29" s="9" t="s">
        <v>68</v>
      </c>
      <c r="B29" s="9" t="s">
        <v>69</v>
      </c>
      <c r="C29" s="86">
        <v>893.23</v>
      </c>
      <c r="D29" s="86"/>
      <c r="E29" s="78">
        <f t="shared" si="1"/>
        <v>893.23</v>
      </c>
    </row>
    <row r="30" spans="1:5" ht="24" x14ac:dyDescent="0.25">
      <c r="A30" s="205" t="s">
        <v>70</v>
      </c>
      <c r="B30" s="200" t="s">
        <v>71</v>
      </c>
      <c r="C30" s="204">
        <f>+C31</f>
        <v>55674.877670000002</v>
      </c>
      <c r="D30" s="204">
        <f>+D31</f>
        <v>8000</v>
      </c>
      <c r="E30" s="204">
        <f>C30+D30</f>
        <v>63674.877670000002</v>
      </c>
    </row>
    <row r="31" spans="1:5" ht="51.75" thickBot="1" x14ac:dyDescent="0.3">
      <c r="A31" s="206" t="s">
        <v>72</v>
      </c>
      <c r="B31" s="207" t="s">
        <v>73</v>
      </c>
      <c r="C31" s="208">
        <f>+C32+C33+C38+C41</f>
        <v>55674.877670000002</v>
      </c>
      <c r="D31" s="208">
        <f>+D32+D33+D38+D41</f>
        <v>8000</v>
      </c>
      <c r="E31" s="208">
        <f>C31+D31</f>
        <v>63674.877670000002</v>
      </c>
    </row>
    <row r="32" spans="1:5" ht="51.75" customHeight="1" thickBot="1" x14ac:dyDescent="0.3">
      <c r="A32" s="103" t="s">
        <v>74</v>
      </c>
      <c r="B32" s="104" t="s">
        <v>75</v>
      </c>
      <c r="C32" s="105">
        <v>23370.6</v>
      </c>
      <c r="D32" s="105"/>
      <c r="E32" s="106">
        <f>C32+D32</f>
        <v>23370.6</v>
      </c>
    </row>
    <row r="33" spans="1:5" ht="38.25" x14ac:dyDescent="0.25">
      <c r="A33" s="95" t="s">
        <v>76</v>
      </c>
      <c r="B33" s="96" t="s">
        <v>77</v>
      </c>
      <c r="C33" s="97">
        <f>SUM(C34:C37)</f>
        <v>32001.157670000001</v>
      </c>
      <c r="D33" s="97">
        <f t="shared" ref="D33:E33" si="2">SUM(D34:D37)</f>
        <v>8000</v>
      </c>
      <c r="E33" s="97">
        <f t="shared" si="2"/>
        <v>40001.157670000001</v>
      </c>
    </row>
    <row r="34" spans="1:5" s="164" customFormat="1" ht="38.25" x14ac:dyDescent="0.25">
      <c r="A34" s="159" t="s">
        <v>209</v>
      </c>
      <c r="B34" s="163" t="s">
        <v>210</v>
      </c>
      <c r="C34" s="272">
        <v>0</v>
      </c>
      <c r="D34" s="272">
        <v>8000</v>
      </c>
      <c r="E34" s="275">
        <f>C34+D34</f>
        <v>8000</v>
      </c>
    </row>
    <row r="35" spans="1:5" s="20" customFormat="1" ht="117" customHeight="1" x14ac:dyDescent="0.2">
      <c r="A35" s="118" t="s">
        <v>170</v>
      </c>
      <c r="B35" s="119" t="s">
        <v>171</v>
      </c>
      <c r="C35" s="87">
        <v>2590.35</v>
      </c>
      <c r="D35" s="87"/>
      <c r="E35" s="98">
        <f>C35+D35</f>
        <v>2590.35</v>
      </c>
    </row>
    <row r="36" spans="1:5" ht="25.5" x14ac:dyDescent="0.25">
      <c r="A36" s="99" t="s">
        <v>79</v>
      </c>
      <c r="B36" s="9" t="s">
        <v>80</v>
      </c>
      <c r="C36" s="78">
        <v>621.6</v>
      </c>
      <c r="D36" s="78"/>
      <c r="E36" s="98">
        <f t="shared" ref="E36" si="3">C36+D36</f>
        <v>621.6</v>
      </c>
    </row>
    <row r="37" spans="1:5" s="164" customFormat="1" ht="84.75" thickBot="1" x14ac:dyDescent="0.3">
      <c r="A37" s="196" t="s">
        <v>406</v>
      </c>
      <c r="B37" s="19" t="s">
        <v>408</v>
      </c>
      <c r="C37" s="272">
        <v>28789.20767</v>
      </c>
      <c r="D37" s="272"/>
      <c r="E37" s="273">
        <f>C37+D37</f>
        <v>28789.20767</v>
      </c>
    </row>
    <row r="38" spans="1:5" ht="46.5" customHeight="1" x14ac:dyDescent="0.25">
      <c r="A38" s="213" t="s">
        <v>81</v>
      </c>
      <c r="B38" s="214" t="s">
        <v>82</v>
      </c>
      <c r="C38" s="217">
        <f>SUM(C39:C40)</f>
        <v>303.12</v>
      </c>
      <c r="D38" s="217">
        <f>SUM(D39:D40)</f>
        <v>0</v>
      </c>
      <c r="E38" s="218">
        <f t="shared" ref="E38:E42" si="4">C38+D38</f>
        <v>303.12</v>
      </c>
    </row>
    <row r="39" spans="1:5" ht="54" customHeight="1" x14ac:dyDescent="0.25">
      <c r="A39" s="99" t="s">
        <v>83</v>
      </c>
      <c r="B39" s="9" t="s">
        <v>84</v>
      </c>
      <c r="C39" s="86">
        <v>3.52</v>
      </c>
      <c r="D39" s="86"/>
      <c r="E39" s="108">
        <f t="shared" si="4"/>
        <v>3.52</v>
      </c>
    </row>
    <row r="40" spans="1:5" ht="50.25" customHeight="1" thickBot="1" x14ac:dyDescent="0.3">
      <c r="A40" s="100" t="s">
        <v>85</v>
      </c>
      <c r="B40" s="101" t="s">
        <v>86</v>
      </c>
      <c r="C40" s="109">
        <v>299.60000000000002</v>
      </c>
      <c r="D40" s="109"/>
      <c r="E40" s="108">
        <f t="shared" si="4"/>
        <v>299.60000000000002</v>
      </c>
    </row>
    <row r="41" spans="1:5" ht="23.25" customHeight="1" x14ac:dyDescent="0.25">
      <c r="A41" s="213" t="s">
        <v>87</v>
      </c>
      <c r="B41" s="214" t="s">
        <v>36</v>
      </c>
      <c r="C41" s="215">
        <f>C42</f>
        <v>0</v>
      </c>
      <c r="D41" s="215">
        <f>D42</f>
        <v>0</v>
      </c>
      <c r="E41" s="216">
        <f t="shared" si="4"/>
        <v>0</v>
      </c>
    </row>
    <row r="42" spans="1:5" ht="39" thickBot="1" x14ac:dyDescent="0.3">
      <c r="A42" s="100" t="s">
        <v>88</v>
      </c>
      <c r="B42" s="101" t="s">
        <v>89</v>
      </c>
      <c r="C42" s="102">
        <v>0</v>
      </c>
      <c r="D42" s="102"/>
      <c r="E42" s="110">
        <f t="shared" si="4"/>
        <v>0</v>
      </c>
    </row>
    <row r="43" spans="1:5" ht="19.5" thickBot="1" x14ac:dyDescent="0.3">
      <c r="A43" s="209"/>
      <c r="B43" s="210" t="s">
        <v>90</v>
      </c>
      <c r="C43" s="211">
        <f>+C30+C10</f>
        <v>84143.79767</v>
      </c>
      <c r="D43" s="211">
        <f>+D30+D10</f>
        <v>8000</v>
      </c>
      <c r="E43" s="212">
        <f>C43+D43</f>
        <v>92143.79767</v>
      </c>
    </row>
    <row r="44" spans="1:5" ht="14.25" customHeight="1" x14ac:dyDescent="0.25"/>
  </sheetData>
  <mergeCells count="1">
    <mergeCell ref="A6:E8"/>
  </mergeCells>
  <pageMargins left="0.98425196850393704" right="0.39370078740157483" top="0.39370078740157483" bottom="0.39370078740157483" header="0" footer="0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0"/>
  <sheetViews>
    <sheetView workbookViewId="0">
      <selection activeCell="E4" sqref="E4"/>
    </sheetView>
  </sheetViews>
  <sheetFormatPr defaultRowHeight="15" x14ac:dyDescent="0.25"/>
  <cols>
    <col min="1" max="1" width="20.85546875" style="80" customWidth="1"/>
    <col min="2" max="2" width="31.85546875" style="80" customWidth="1"/>
    <col min="3" max="3" width="12.5703125" style="80" customWidth="1"/>
    <col min="4" max="4" width="10.28515625" style="80" customWidth="1"/>
    <col min="5" max="5" width="13.42578125" style="80" customWidth="1"/>
    <col min="6" max="254" width="9.140625" style="80"/>
    <col min="255" max="255" width="24.140625" style="80" customWidth="1"/>
    <col min="256" max="256" width="48.7109375" style="80" customWidth="1"/>
    <col min="257" max="257" width="14.140625" style="80" customWidth="1"/>
    <col min="258" max="258" width="14.28515625" style="80" customWidth="1"/>
    <col min="259" max="259" width="15.28515625" style="80" customWidth="1"/>
    <col min="260" max="510" width="9.140625" style="80"/>
    <col min="511" max="511" width="24.140625" style="80" customWidth="1"/>
    <col min="512" max="512" width="48.7109375" style="80" customWidth="1"/>
    <col min="513" max="513" width="14.140625" style="80" customWidth="1"/>
    <col min="514" max="514" width="14.28515625" style="80" customWidth="1"/>
    <col min="515" max="515" width="15.28515625" style="80" customWidth="1"/>
    <col min="516" max="766" width="9.140625" style="80"/>
    <col min="767" max="767" width="24.140625" style="80" customWidth="1"/>
    <col min="768" max="768" width="48.7109375" style="80" customWidth="1"/>
    <col min="769" max="769" width="14.140625" style="80" customWidth="1"/>
    <col min="770" max="770" width="14.28515625" style="80" customWidth="1"/>
    <col min="771" max="771" width="15.28515625" style="80" customWidth="1"/>
    <col min="772" max="1022" width="9.140625" style="80"/>
    <col min="1023" max="1023" width="24.140625" style="80" customWidth="1"/>
    <col min="1024" max="1024" width="48.7109375" style="80" customWidth="1"/>
    <col min="1025" max="1025" width="14.140625" style="80" customWidth="1"/>
    <col min="1026" max="1026" width="14.28515625" style="80" customWidth="1"/>
    <col min="1027" max="1027" width="15.28515625" style="80" customWidth="1"/>
    <col min="1028" max="1278" width="9.140625" style="80"/>
    <col min="1279" max="1279" width="24.140625" style="80" customWidth="1"/>
    <col min="1280" max="1280" width="48.7109375" style="80" customWidth="1"/>
    <col min="1281" max="1281" width="14.140625" style="80" customWidth="1"/>
    <col min="1282" max="1282" width="14.28515625" style="80" customWidth="1"/>
    <col min="1283" max="1283" width="15.28515625" style="80" customWidth="1"/>
    <col min="1284" max="1534" width="9.140625" style="80"/>
    <col min="1535" max="1535" width="24.140625" style="80" customWidth="1"/>
    <col min="1536" max="1536" width="48.7109375" style="80" customWidth="1"/>
    <col min="1537" max="1537" width="14.140625" style="80" customWidth="1"/>
    <col min="1538" max="1538" width="14.28515625" style="80" customWidth="1"/>
    <col min="1539" max="1539" width="15.28515625" style="80" customWidth="1"/>
    <col min="1540" max="1790" width="9.140625" style="80"/>
    <col min="1791" max="1791" width="24.140625" style="80" customWidth="1"/>
    <col min="1792" max="1792" width="48.7109375" style="80" customWidth="1"/>
    <col min="1793" max="1793" width="14.140625" style="80" customWidth="1"/>
    <col min="1794" max="1794" width="14.28515625" style="80" customWidth="1"/>
    <col min="1795" max="1795" width="15.28515625" style="80" customWidth="1"/>
    <col min="1796" max="2046" width="9.140625" style="80"/>
    <col min="2047" max="2047" width="24.140625" style="80" customWidth="1"/>
    <col min="2048" max="2048" width="48.7109375" style="80" customWidth="1"/>
    <col min="2049" max="2049" width="14.140625" style="80" customWidth="1"/>
    <col min="2050" max="2050" width="14.28515625" style="80" customWidth="1"/>
    <col min="2051" max="2051" width="15.28515625" style="80" customWidth="1"/>
    <col min="2052" max="2302" width="9.140625" style="80"/>
    <col min="2303" max="2303" width="24.140625" style="80" customWidth="1"/>
    <col min="2304" max="2304" width="48.7109375" style="80" customWidth="1"/>
    <col min="2305" max="2305" width="14.140625" style="80" customWidth="1"/>
    <col min="2306" max="2306" width="14.28515625" style="80" customWidth="1"/>
    <col min="2307" max="2307" width="15.28515625" style="80" customWidth="1"/>
    <col min="2308" max="2558" width="9.140625" style="80"/>
    <col min="2559" max="2559" width="24.140625" style="80" customWidth="1"/>
    <col min="2560" max="2560" width="48.7109375" style="80" customWidth="1"/>
    <col min="2561" max="2561" width="14.140625" style="80" customWidth="1"/>
    <col min="2562" max="2562" width="14.28515625" style="80" customWidth="1"/>
    <col min="2563" max="2563" width="15.28515625" style="80" customWidth="1"/>
    <col min="2564" max="2814" width="9.140625" style="80"/>
    <col min="2815" max="2815" width="24.140625" style="80" customWidth="1"/>
    <col min="2816" max="2816" width="48.7109375" style="80" customWidth="1"/>
    <col min="2817" max="2817" width="14.140625" style="80" customWidth="1"/>
    <col min="2818" max="2818" width="14.28515625" style="80" customWidth="1"/>
    <col min="2819" max="2819" width="15.28515625" style="80" customWidth="1"/>
    <col min="2820" max="3070" width="9.140625" style="80"/>
    <col min="3071" max="3071" width="24.140625" style="80" customWidth="1"/>
    <col min="3072" max="3072" width="48.7109375" style="80" customWidth="1"/>
    <col min="3073" max="3073" width="14.140625" style="80" customWidth="1"/>
    <col min="3074" max="3074" width="14.28515625" style="80" customWidth="1"/>
    <col min="3075" max="3075" width="15.28515625" style="80" customWidth="1"/>
    <col min="3076" max="3326" width="9.140625" style="80"/>
    <col min="3327" max="3327" width="24.140625" style="80" customWidth="1"/>
    <col min="3328" max="3328" width="48.7109375" style="80" customWidth="1"/>
    <col min="3329" max="3329" width="14.140625" style="80" customWidth="1"/>
    <col min="3330" max="3330" width="14.28515625" style="80" customWidth="1"/>
    <col min="3331" max="3331" width="15.28515625" style="80" customWidth="1"/>
    <col min="3332" max="3582" width="9.140625" style="80"/>
    <col min="3583" max="3583" width="24.140625" style="80" customWidth="1"/>
    <col min="3584" max="3584" width="48.7109375" style="80" customWidth="1"/>
    <col min="3585" max="3585" width="14.140625" style="80" customWidth="1"/>
    <col min="3586" max="3586" width="14.28515625" style="80" customWidth="1"/>
    <col min="3587" max="3587" width="15.28515625" style="80" customWidth="1"/>
    <col min="3588" max="3838" width="9.140625" style="80"/>
    <col min="3839" max="3839" width="24.140625" style="80" customWidth="1"/>
    <col min="3840" max="3840" width="48.7109375" style="80" customWidth="1"/>
    <col min="3841" max="3841" width="14.140625" style="80" customWidth="1"/>
    <col min="3842" max="3842" width="14.28515625" style="80" customWidth="1"/>
    <col min="3843" max="3843" width="15.28515625" style="80" customWidth="1"/>
    <col min="3844" max="4094" width="9.140625" style="80"/>
    <col min="4095" max="4095" width="24.140625" style="80" customWidth="1"/>
    <col min="4096" max="4096" width="48.7109375" style="80" customWidth="1"/>
    <col min="4097" max="4097" width="14.140625" style="80" customWidth="1"/>
    <col min="4098" max="4098" width="14.28515625" style="80" customWidth="1"/>
    <col min="4099" max="4099" width="15.28515625" style="80" customWidth="1"/>
    <col min="4100" max="4350" width="9.140625" style="80"/>
    <col min="4351" max="4351" width="24.140625" style="80" customWidth="1"/>
    <col min="4352" max="4352" width="48.7109375" style="80" customWidth="1"/>
    <col min="4353" max="4353" width="14.140625" style="80" customWidth="1"/>
    <col min="4354" max="4354" width="14.28515625" style="80" customWidth="1"/>
    <col min="4355" max="4355" width="15.28515625" style="80" customWidth="1"/>
    <col min="4356" max="4606" width="9.140625" style="80"/>
    <col min="4607" max="4607" width="24.140625" style="80" customWidth="1"/>
    <col min="4608" max="4608" width="48.7109375" style="80" customWidth="1"/>
    <col min="4609" max="4609" width="14.140625" style="80" customWidth="1"/>
    <col min="4610" max="4610" width="14.28515625" style="80" customWidth="1"/>
    <col min="4611" max="4611" width="15.28515625" style="80" customWidth="1"/>
    <col min="4612" max="4862" width="9.140625" style="80"/>
    <col min="4863" max="4863" width="24.140625" style="80" customWidth="1"/>
    <col min="4864" max="4864" width="48.7109375" style="80" customWidth="1"/>
    <col min="4865" max="4865" width="14.140625" style="80" customWidth="1"/>
    <col min="4866" max="4866" width="14.28515625" style="80" customWidth="1"/>
    <col min="4867" max="4867" width="15.28515625" style="80" customWidth="1"/>
    <col min="4868" max="5118" width="9.140625" style="80"/>
    <col min="5119" max="5119" width="24.140625" style="80" customWidth="1"/>
    <col min="5120" max="5120" width="48.7109375" style="80" customWidth="1"/>
    <col min="5121" max="5121" width="14.140625" style="80" customWidth="1"/>
    <col min="5122" max="5122" width="14.28515625" style="80" customWidth="1"/>
    <col min="5123" max="5123" width="15.28515625" style="80" customWidth="1"/>
    <col min="5124" max="5374" width="9.140625" style="80"/>
    <col min="5375" max="5375" width="24.140625" style="80" customWidth="1"/>
    <col min="5376" max="5376" width="48.7109375" style="80" customWidth="1"/>
    <col min="5377" max="5377" width="14.140625" style="80" customWidth="1"/>
    <col min="5378" max="5378" width="14.28515625" style="80" customWidth="1"/>
    <col min="5379" max="5379" width="15.28515625" style="80" customWidth="1"/>
    <col min="5380" max="5630" width="9.140625" style="80"/>
    <col min="5631" max="5631" width="24.140625" style="80" customWidth="1"/>
    <col min="5632" max="5632" width="48.7109375" style="80" customWidth="1"/>
    <col min="5633" max="5633" width="14.140625" style="80" customWidth="1"/>
    <col min="5634" max="5634" width="14.28515625" style="80" customWidth="1"/>
    <col min="5635" max="5635" width="15.28515625" style="80" customWidth="1"/>
    <col min="5636" max="5886" width="9.140625" style="80"/>
    <col min="5887" max="5887" width="24.140625" style="80" customWidth="1"/>
    <col min="5888" max="5888" width="48.7109375" style="80" customWidth="1"/>
    <col min="5889" max="5889" width="14.140625" style="80" customWidth="1"/>
    <col min="5890" max="5890" width="14.28515625" style="80" customWidth="1"/>
    <col min="5891" max="5891" width="15.28515625" style="80" customWidth="1"/>
    <col min="5892" max="6142" width="9.140625" style="80"/>
    <col min="6143" max="6143" width="24.140625" style="80" customWidth="1"/>
    <col min="6144" max="6144" width="48.7109375" style="80" customWidth="1"/>
    <col min="6145" max="6145" width="14.140625" style="80" customWidth="1"/>
    <col min="6146" max="6146" width="14.28515625" style="80" customWidth="1"/>
    <col min="6147" max="6147" width="15.28515625" style="80" customWidth="1"/>
    <col min="6148" max="6398" width="9.140625" style="80"/>
    <col min="6399" max="6399" width="24.140625" style="80" customWidth="1"/>
    <col min="6400" max="6400" width="48.7109375" style="80" customWidth="1"/>
    <col min="6401" max="6401" width="14.140625" style="80" customWidth="1"/>
    <col min="6402" max="6402" width="14.28515625" style="80" customWidth="1"/>
    <col min="6403" max="6403" width="15.28515625" style="80" customWidth="1"/>
    <col min="6404" max="6654" width="9.140625" style="80"/>
    <col min="6655" max="6655" width="24.140625" style="80" customWidth="1"/>
    <col min="6656" max="6656" width="48.7109375" style="80" customWidth="1"/>
    <col min="6657" max="6657" width="14.140625" style="80" customWidth="1"/>
    <col min="6658" max="6658" width="14.28515625" style="80" customWidth="1"/>
    <col min="6659" max="6659" width="15.28515625" style="80" customWidth="1"/>
    <col min="6660" max="6910" width="9.140625" style="80"/>
    <col min="6911" max="6911" width="24.140625" style="80" customWidth="1"/>
    <col min="6912" max="6912" width="48.7109375" style="80" customWidth="1"/>
    <col min="6913" max="6913" width="14.140625" style="80" customWidth="1"/>
    <col min="6914" max="6914" width="14.28515625" style="80" customWidth="1"/>
    <col min="6915" max="6915" width="15.28515625" style="80" customWidth="1"/>
    <col min="6916" max="7166" width="9.140625" style="80"/>
    <col min="7167" max="7167" width="24.140625" style="80" customWidth="1"/>
    <col min="7168" max="7168" width="48.7109375" style="80" customWidth="1"/>
    <col min="7169" max="7169" width="14.140625" style="80" customWidth="1"/>
    <col min="7170" max="7170" width="14.28515625" style="80" customWidth="1"/>
    <col min="7171" max="7171" width="15.28515625" style="80" customWidth="1"/>
    <col min="7172" max="7422" width="9.140625" style="80"/>
    <col min="7423" max="7423" width="24.140625" style="80" customWidth="1"/>
    <col min="7424" max="7424" width="48.7109375" style="80" customWidth="1"/>
    <col min="7425" max="7425" width="14.140625" style="80" customWidth="1"/>
    <col min="7426" max="7426" width="14.28515625" style="80" customWidth="1"/>
    <col min="7427" max="7427" width="15.28515625" style="80" customWidth="1"/>
    <col min="7428" max="7678" width="9.140625" style="80"/>
    <col min="7679" max="7679" width="24.140625" style="80" customWidth="1"/>
    <col min="7680" max="7680" width="48.7109375" style="80" customWidth="1"/>
    <col min="7681" max="7681" width="14.140625" style="80" customWidth="1"/>
    <col min="7682" max="7682" width="14.28515625" style="80" customWidth="1"/>
    <col min="7683" max="7683" width="15.28515625" style="80" customWidth="1"/>
    <col min="7684" max="7934" width="9.140625" style="80"/>
    <col min="7935" max="7935" width="24.140625" style="80" customWidth="1"/>
    <col min="7936" max="7936" width="48.7109375" style="80" customWidth="1"/>
    <col min="7937" max="7937" width="14.140625" style="80" customWidth="1"/>
    <col min="7938" max="7938" width="14.28515625" style="80" customWidth="1"/>
    <col min="7939" max="7939" width="15.28515625" style="80" customWidth="1"/>
    <col min="7940" max="8190" width="9.140625" style="80"/>
    <col min="8191" max="8191" width="24.140625" style="80" customWidth="1"/>
    <col min="8192" max="8192" width="48.7109375" style="80" customWidth="1"/>
    <col min="8193" max="8193" width="14.140625" style="80" customWidth="1"/>
    <col min="8194" max="8194" width="14.28515625" style="80" customWidth="1"/>
    <col min="8195" max="8195" width="15.28515625" style="80" customWidth="1"/>
    <col min="8196" max="8446" width="9.140625" style="80"/>
    <col min="8447" max="8447" width="24.140625" style="80" customWidth="1"/>
    <col min="8448" max="8448" width="48.7109375" style="80" customWidth="1"/>
    <col min="8449" max="8449" width="14.140625" style="80" customWidth="1"/>
    <col min="8450" max="8450" width="14.28515625" style="80" customWidth="1"/>
    <col min="8451" max="8451" width="15.28515625" style="80" customWidth="1"/>
    <col min="8452" max="8702" width="9.140625" style="80"/>
    <col min="8703" max="8703" width="24.140625" style="80" customWidth="1"/>
    <col min="8704" max="8704" width="48.7109375" style="80" customWidth="1"/>
    <col min="8705" max="8705" width="14.140625" style="80" customWidth="1"/>
    <col min="8706" max="8706" width="14.28515625" style="80" customWidth="1"/>
    <col min="8707" max="8707" width="15.28515625" style="80" customWidth="1"/>
    <col min="8708" max="8958" width="9.140625" style="80"/>
    <col min="8959" max="8959" width="24.140625" style="80" customWidth="1"/>
    <col min="8960" max="8960" width="48.7109375" style="80" customWidth="1"/>
    <col min="8961" max="8961" width="14.140625" style="80" customWidth="1"/>
    <col min="8962" max="8962" width="14.28515625" style="80" customWidth="1"/>
    <col min="8963" max="8963" width="15.28515625" style="80" customWidth="1"/>
    <col min="8964" max="9214" width="9.140625" style="80"/>
    <col min="9215" max="9215" width="24.140625" style="80" customWidth="1"/>
    <col min="9216" max="9216" width="48.7109375" style="80" customWidth="1"/>
    <col min="9217" max="9217" width="14.140625" style="80" customWidth="1"/>
    <col min="9218" max="9218" width="14.28515625" style="80" customWidth="1"/>
    <col min="9219" max="9219" width="15.28515625" style="80" customWidth="1"/>
    <col min="9220" max="9470" width="9.140625" style="80"/>
    <col min="9471" max="9471" width="24.140625" style="80" customWidth="1"/>
    <col min="9472" max="9472" width="48.7109375" style="80" customWidth="1"/>
    <col min="9473" max="9473" width="14.140625" style="80" customWidth="1"/>
    <col min="9474" max="9474" width="14.28515625" style="80" customWidth="1"/>
    <col min="9475" max="9475" width="15.28515625" style="80" customWidth="1"/>
    <col min="9476" max="9726" width="9.140625" style="80"/>
    <col min="9727" max="9727" width="24.140625" style="80" customWidth="1"/>
    <col min="9728" max="9728" width="48.7109375" style="80" customWidth="1"/>
    <col min="9729" max="9729" width="14.140625" style="80" customWidth="1"/>
    <col min="9730" max="9730" width="14.28515625" style="80" customWidth="1"/>
    <col min="9731" max="9731" width="15.28515625" style="80" customWidth="1"/>
    <col min="9732" max="9982" width="9.140625" style="80"/>
    <col min="9983" max="9983" width="24.140625" style="80" customWidth="1"/>
    <col min="9984" max="9984" width="48.7109375" style="80" customWidth="1"/>
    <col min="9985" max="9985" width="14.140625" style="80" customWidth="1"/>
    <col min="9986" max="9986" width="14.28515625" style="80" customWidth="1"/>
    <col min="9987" max="9987" width="15.28515625" style="80" customWidth="1"/>
    <col min="9988" max="10238" width="9.140625" style="80"/>
    <col min="10239" max="10239" width="24.140625" style="80" customWidth="1"/>
    <col min="10240" max="10240" width="48.7109375" style="80" customWidth="1"/>
    <col min="10241" max="10241" width="14.140625" style="80" customWidth="1"/>
    <col min="10242" max="10242" width="14.28515625" style="80" customWidth="1"/>
    <col min="10243" max="10243" width="15.28515625" style="80" customWidth="1"/>
    <col min="10244" max="10494" width="9.140625" style="80"/>
    <col min="10495" max="10495" width="24.140625" style="80" customWidth="1"/>
    <col min="10496" max="10496" width="48.7109375" style="80" customWidth="1"/>
    <col min="10497" max="10497" width="14.140625" style="80" customWidth="1"/>
    <col min="10498" max="10498" width="14.28515625" style="80" customWidth="1"/>
    <col min="10499" max="10499" width="15.28515625" style="80" customWidth="1"/>
    <col min="10500" max="10750" width="9.140625" style="80"/>
    <col min="10751" max="10751" width="24.140625" style="80" customWidth="1"/>
    <col min="10752" max="10752" width="48.7109375" style="80" customWidth="1"/>
    <col min="10753" max="10753" width="14.140625" style="80" customWidth="1"/>
    <col min="10754" max="10754" width="14.28515625" style="80" customWidth="1"/>
    <col min="10755" max="10755" width="15.28515625" style="80" customWidth="1"/>
    <col min="10756" max="11006" width="9.140625" style="80"/>
    <col min="11007" max="11007" width="24.140625" style="80" customWidth="1"/>
    <col min="11008" max="11008" width="48.7109375" style="80" customWidth="1"/>
    <col min="11009" max="11009" width="14.140625" style="80" customWidth="1"/>
    <col min="11010" max="11010" width="14.28515625" style="80" customWidth="1"/>
    <col min="11011" max="11011" width="15.28515625" style="80" customWidth="1"/>
    <col min="11012" max="11262" width="9.140625" style="80"/>
    <col min="11263" max="11263" width="24.140625" style="80" customWidth="1"/>
    <col min="11264" max="11264" width="48.7109375" style="80" customWidth="1"/>
    <col min="11265" max="11265" width="14.140625" style="80" customWidth="1"/>
    <col min="11266" max="11266" width="14.28515625" style="80" customWidth="1"/>
    <col min="11267" max="11267" width="15.28515625" style="80" customWidth="1"/>
    <col min="11268" max="11518" width="9.140625" style="80"/>
    <col min="11519" max="11519" width="24.140625" style="80" customWidth="1"/>
    <col min="11520" max="11520" width="48.7109375" style="80" customWidth="1"/>
    <col min="11521" max="11521" width="14.140625" style="80" customWidth="1"/>
    <col min="11522" max="11522" width="14.28515625" style="80" customWidth="1"/>
    <col min="11523" max="11523" width="15.28515625" style="80" customWidth="1"/>
    <col min="11524" max="11774" width="9.140625" style="80"/>
    <col min="11775" max="11775" width="24.140625" style="80" customWidth="1"/>
    <col min="11776" max="11776" width="48.7109375" style="80" customWidth="1"/>
    <col min="11777" max="11777" width="14.140625" style="80" customWidth="1"/>
    <col min="11778" max="11778" width="14.28515625" style="80" customWidth="1"/>
    <col min="11779" max="11779" width="15.28515625" style="80" customWidth="1"/>
    <col min="11780" max="12030" width="9.140625" style="80"/>
    <col min="12031" max="12031" width="24.140625" style="80" customWidth="1"/>
    <col min="12032" max="12032" width="48.7109375" style="80" customWidth="1"/>
    <col min="12033" max="12033" width="14.140625" style="80" customWidth="1"/>
    <col min="12034" max="12034" width="14.28515625" style="80" customWidth="1"/>
    <col min="12035" max="12035" width="15.28515625" style="80" customWidth="1"/>
    <col min="12036" max="12286" width="9.140625" style="80"/>
    <col min="12287" max="12287" width="24.140625" style="80" customWidth="1"/>
    <col min="12288" max="12288" width="48.7109375" style="80" customWidth="1"/>
    <col min="12289" max="12289" width="14.140625" style="80" customWidth="1"/>
    <col min="12290" max="12290" width="14.28515625" style="80" customWidth="1"/>
    <col min="12291" max="12291" width="15.28515625" style="80" customWidth="1"/>
    <col min="12292" max="12542" width="9.140625" style="80"/>
    <col min="12543" max="12543" width="24.140625" style="80" customWidth="1"/>
    <col min="12544" max="12544" width="48.7109375" style="80" customWidth="1"/>
    <col min="12545" max="12545" width="14.140625" style="80" customWidth="1"/>
    <col min="12546" max="12546" width="14.28515625" style="80" customWidth="1"/>
    <col min="12547" max="12547" width="15.28515625" style="80" customWidth="1"/>
    <col min="12548" max="12798" width="9.140625" style="80"/>
    <col min="12799" max="12799" width="24.140625" style="80" customWidth="1"/>
    <col min="12800" max="12800" width="48.7109375" style="80" customWidth="1"/>
    <col min="12801" max="12801" width="14.140625" style="80" customWidth="1"/>
    <col min="12802" max="12802" width="14.28515625" style="80" customWidth="1"/>
    <col min="12803" max="12803" width="15.28515625" style="80" customWidth="1"/>
    <col min="12804" max="13054" width="9.140625" style="80"/>
    <col min="13055" max="13055" width="24.140625" style="80" customWidth="1"/>
    <col min="13056" max="13056" width="48.7109375" style="80" customWidth="1"/>
    <col min="13057" max="13057" width="14.140625" style="80" customWidth="1"/>
    <col min="13058" max="13058" width="14.28515625" style="80" customWidth="1"/>
    <col min="13059" max="13059" width="15.28515625" style="80" customWidth="1"/>
    <col min="13060" max="13310" width="9.140625" style="80"/>
    <col min="13311" max="13311" width="24.140625" style="80" customWidth="1"/>
    <col min="13312" max="13312" width="48.7109375" style="80" customWidth="1"/>
    <col min="13313" max="13313" width="14.140625" style="80" customWidth="1"/>
    <col min="13314" max="13314" width="14.28515625" style="80" customWidth="1"/>
    <col min="13315" max="13315" width="15.28515625" style="80" customWidth="1"/>
    <col min="13316" max="13566" width="9.140625" style="80"/>
    <col min="13567" max="13567" width="24.140625" style="80" customWidth="1"/>
    <col min="13568" max="13568" width="48.7109375" style="80" customWidth="1"/>
    <col min="13569" max="13569" width="14.140625" style="80" customWidth="1"/>
    <col min="13570" max="13570" width="14.28515625" style="80" customWidth="1"/>
    <col min="13571" max="13571" width="15.28515625" style="80" customWidth="1"/>
    <col min="13572" max="13822" width="9.140625" style="80"/>
    <col min="13823" max="13823" width="24.140625" style="80" customWidth="1"/>
    <col min="13824" max="13824" width="48.7109375" style="80" customWidth="1"/>
    <col min="13825" max="13825" width="14.140625" style="80" customWidth="1"/>
    <col min="13826" max="13826" width="14.28515625" style="80" customWidth="1"/>
    <col min="13827" max="13827" width="15.28515625" style="80" customWidth="1"/>
    <col min="13828" max="14078" width="9.140625" style="80"/>
    <col min="14079" max="14079" width="24.140625" style="80" customWidth="1"/>
    <col min="14080" max="14080" width="48.7109375" style="80" customWidth="1"/>
    <col min="14081" max="14081" width="14.140625" style="80" customWidth="1"/>
    <col min="14082" max="14082" width="14.28515625" style="80" customWidth="1"/>
    <col min="14083" max="14083" width="15.28515625" style="80" customWidth="1"/>
    <col min="14084" max="14334" width="9.140625" style="80"/>
    <col min="14335" max="14335" width="24.140625" style="80" customWidth="1"/>
    <col min="14336" max="14336" width="48.7109375" style="80" customWidth="1"/>
    <col min="14337" max="14337" width="14.140625" style="80" customWidth="1"/>
    <col min="14338" max="14338" width="14.28515625" style="80" customWidth="1"/>
    <col min="14339" max="14339" width="15.28515625" style="80" customWidth="1"/>
    <col min="14340" max="14590" width="9.140625" style="80"/>
    <col min="14591" max="14591" width="24.140625" style="80" customWidth="1"/>
    <col min="14592" max="14592" width="48.7109375" style="80" customWidth="1"/>
    <col min="14593" max="14593" width="14.140625" style="80" customWidth="1"/>
    <col min="14594" max="14594" width="14.28515625" style="80" customWidth="1"/>
    <col min="14595" max="14595" width="15.28515625" style="80" customWidth="1"/>
    <col min="14596" max="14846" width="9.140625" style="80"/>
    <col min="14847" max="14847" width="24.140625" style="80" customWidth="1"/>
    <col min="14848" max="14848" width="48.7109375" style="80" customWidth="1"/>
    <col min="14849" max="14849" width="14.140625" style="80" customWidth="1"/>
    <col min="14850" max="14850" width="14.28515625" style="80" customWidth="1"/>
    <col min="14851" max="14851" width="15.28515625" style="80" customWidth="1"/>
    <col min="14852" max="15102" width="9.140625" style="80"/>
    <col min="15103" max="15103" width="24.140625" style="80" customWidth="1"/>
    <col min="15104" max="15104" width="48.7109375" style="80" customWidth="1"/>
    <col min="15105" max="15105" width="14.140625" style="80" customWidth="1"/>
    <col min="15106" max="15106" width="14.28515625" style="80" customWidth="1"/>
    <col min="15107" max="15107" width="15.28515625" style="80" customWidth="1"/>
    <col min="15108" max="15358" width="9.140625" style="80"/>
    <col min="15359" max="15359" width="24.140625" style="80" customWidth="1"/>
    <col min="15360" max="15360" width="48.7109375" style="80" customWidth="1"/>
    <col min="15361" max="15361" width="14.140625" style="80" customWidth="1"/>
    <col min="15362" max="15362" width="14.28515625" style="80" customWidth="1"/>
    <col min="15363" max="15363" width="15.28515625" style="80" customWidth="1"/>
    <col min="15364" max="15614" width="9.140625" style="80"/>
    <col min="15615" max="15615" width="24.140625" style="80" customWidth="1"/>
    <col min="15616" max="15616" width="48.7109375" style="80" customWidth="1"/>
    <col min="15617" max="15617" width="14.140625" style="80" customWidth="1"/>
    <col min="15618" max="15618" width="14.28515625" style="80" customWidth="1"/>
    <col min="15619" max="15619" width="15.28515625" style="80" customWidth="1"/>
    <col min="15620" max="15870" width="9.140625" style="80"/>
    <col min="15871" max="15871" width="24.140625" style="80" customWidth="1"/>
    <col min="15872" max="15872" width="48.7109375" style="80" customWidth="1"/>
    <col min="15873" max="15873" width="14.140625" style="80" customWidth="1"/>
    <col min="15874" max="15874" width="14.28515625" style="80" customWidth="1"/>
    <col min="15875" max="15875" width="15.28515625" style="80" customWidth="1"/>
    <col min="15876" max="16126" width="9.140625" style="80"/>
    <col min="16127" max="16127" width="24.140625" style="80" customWidth="1"/>
    <col min="16128" max="16128" width="48.7109375" style="80" customWidth="1"/>
    <col min="16129" max="16129" width="14.140625" style="80" customWidth="1"/>
    <col min="16130" max="16130" width="14.28515625" style="80" customWidth="1"/>
    <col min="16131" max="16131" width="15.28515625" style="80" customWidth="1"/>
    <col min="16132" max="16384" width="9.140625" style="80"/>
  </cols>
  <sheetData>
    <row r="1" spans="1:5" x14ac:dyDescent="0.25">
      <c r="E1" s="81" t="s">
        <v>91</v>
      </c>
    </row>
    <row r="2" spans="1:5" x14ac:dyDescent="0.25">
      <c r="E2" s="82" t="s">
        <v>92</v>
      </c>
    </row>
    <row r="3" spans="1:5" x14ac:dyDescent="0.25">
      <c r="E3" s="82" t="s">
        <v>93</v>
      </c>
    </row>
    <row r="4" spans="1:5" ht="15.75" x14ac:dyDescent="0.25">
      <c r="A4"/>
      <c r="E4" s="193" t="s">
        <v>485</v>
      </c>
    </row>
    <row r="5" spans="1:5" x14ac:dyDescent="0.25">
      <c r="A5"/>
    </row>
    <row r="6" spans="1:5" x14ac:dyDescent="0.25">
      <c r="A6" s="340" t="s">
        <v>197</v>
      </c>
      <c r="B6" s="340"/>
      <c r="C6" s="341"/>
      <c r="D6" s="342"/>
      <c r="E6" s="342"/>
    </row>
    <row r="7" spans="1:5" x14ac:dyDescent="0.25">
      <c r="A7" s="340"/>
      <c r="B7" s="340"/>
      <c r="C7" s="341"/>
      <c r="D7" s="342"/>
      <c r="E7" s="342"/>
    </row>
    <row r="8" spans="1:5" ht="15.75" thickBot="1" x14ac:dyDescent="0.3">
      <c r="A8" s="343"/>
      <c r="B8" s="343"/>
      <c r="C8" s="344"/>
      <c r="D8" s="345"/>
      <c r="E8" s="345"/>
    </row>
    <row r="9" spans="1:5" ht="89.25" x14ac:dyDescent="0.25">
      <c r="A9" s="177" t="s">
        <v>38</v>
      </c>
      <c r="B9" s="178" t="s">
        <v>2</v>
      </c>
      <c r="C9" s="178" t="s">
        <v>198</v>
      </c>
      <c r="D9" s="220" t="s">
        <v>167</v>
      </c>
      <c r="E9" s="176" t="s">
        <v>199</v>
      </c>
    </row>
    <row r="10" spans="1:5" ht="60.75" x14ac:dyDescent="0.25">
      <c r="A10" s="221"/>
      <c r="B10" s="199" t="s">
        <v>41</v>
      </c>
      <c r="C10" s="195">
        <f>C11+C26</f>
        <v>29167.722999999998</v>
      </c>
      <c r="D10" s="195">
        <f>+D11+D26</f>
        <v>0</v>
      </c>
      <c r="E10" s="222">
        <f>C10+D10</f>
        <v>29167.722999999998</v>
      </c>
    </row>
    <row r="11" spans="1:5" ht="21" thickBot="1" x14ac:dyDescent="0.3">
      <c r="A11" s="154"/>
      <c r="B11" s="155" t="s">
        <v>42</v>
      </c>
      <c r="C11" s="156">
        <f>C12+C14+C17+C19+C21</f>
        <v>28129.998</v>
      </c>
      <c r="D11" s="156">
        <f>+D12+D14+D17+D19+D21</f>
        <v>0</v>
      </c>
      <c r="E11" s="242">
        <f>C11+D11</f>
        <v>28129.998</v>
      </c>
    </row>
    <row r="12" spans="1:5" ht="21" x14ac:dyDescent="0.25">
      <c r="A12" s="236" t="s">
        <v>43</v>
      </c>
      <c r="B12" s="237" t="s">
        <v>44</v>
      </c>
      <c r="C12" s="238">
        <f>C13</f>
        <v>2980</v>
      </c>
      <c r="D12" s="238">
        <f>SUM(D13:D13)</f>
        <v>0</v>
      </c>
      <c r="E12" s="239">
        <f>C12+D12</f>
        <v>2980</v>
      </c>
    </row>
    <row r="13" spans="1:5" ht="102.75" thickBot="1" x14ac:dyDescent="0.3">
      <c r="A13" s="100" t="s">
        <v>96</v>
      </c>
      <c r="B13" s="101" t="s">
        <v>45</v>
      </c>
      <c r="C13" s="122">
        <v>2980</v>
      </c>
      <c r="D13" s="123"/>
      <c r="E13" s="124">
        <f>C13+D13</f>
        <v>2980</v>
      </c>
    </row>
    <row r="14" spans="1:5" ht="79.5" thickBot="1" x14ac:dyDescent="0.3">
      <c r="A14" s="95" t="s">
        <v>46</v>
      </c>
      <c r="B14" s="112" t="s">
        <v>47</v>
      </c>
      <c r="C14" s="127">
        <f>SUM(C15:C16)</f>
        <v>2792.8879999999999</v>
      </c>
      <c r="D14" s="127">
        <f>SUM(D15:D16)</f>
        <v>0</v>
      </c>
      <c r="E14" s="126">
        <f>C14+D14</f>
        <v>2792.8879999999999</v>
      </c>
    </row>
    <row r="15" spans="1:5" ht="102.75" thickBot="1" x14ac:dyDescent="0.3">
      <c r="A15" s="99" t="s">
        <v>94</v>
      </c>
      <c r="B15" s="9" t="s">
        <v>166</v>
      </c>
      <c r="C15" s="79">
        <v>1176.4000000000001</v>
      </c>
      <c r="D15" s="125"/>
      <c r="E15" s="240">
        <f t="shared" ref="E15:E16" si="0">C15+D15</f>
        <v>1176.4000000000001</v>
      </c>
    </row>
    <row r="16" spans="1:5" ht="102.75" thickBot="1" x14ac:dyDescent="0.3">
      <c r="A16" s="118" t="s">
        <v>95</v>
      </c>
      <c r="B16" s="119" t="s">
        <v>48</v>
      </c>
      <c r="C16" s="128">
        <v>1616.4880000000001</v>
      </c>
      <c r="D16" s="120"/>
      <c r="E16" s="241">
        <f t="shared" si="0"/>
        <v>1616.4880000000001</v>
      </c>
    </row>
    <row r="17" spans="1:5" ht="25.5" x14ac:dyDescent="0.25">
      <c r="A17" s="95" t="s">
        <v>49</v>
      </c>
      <c r="B17" s="96" t="s">
        <v>50</v>
      </c>
      <c r="C17" s="113">
        <f>C18</f>
        <v>383</v>
      </c>
      <c r="D17" s="113">
        <f>+D18</f>
        <v>0</v>
      </c>
      <c r="E17" s="133">
        <f t="shared" ref="E17:E22" si="1">C17+D17</f>
        <v>383</v>
      </c>
    </row>
    <row r="18" spans="1:5" ht="26.25" thickBot="1" x14ac:dyDescent="0.3">
      <c r="A18" s="100" t="s">
        <v>51</v>
      </c>
      <c r="B18" s="101" t="s">
        <v>50</v>
      </c>
      <c r="C18" s="157">
        <v>383</v>
      </c>
      <c r="D18" s="158"/>
      <c r="E18" s="134">
        <f t="shared" si="1"/>
        <v>383</v>
      </c>
    </row>
    <row r="19" spans="1:5" ht="31.5" x14ac:dyDescent="0.25">
      <c r="A19" s="95" t="s">
        <v>52</v>
      </c>
      <c r="B19" s="112" t="s">
        <v>53</v>
      </c>
      <c r="C19" s="113">
        <f>C20</f>
        <v>1724.11</v>
      </c>
      <c r="D19" s="129">
        <f>+D20</f>
        <v>0</v>
      </c>
      <c r="E19" s="133">
        <f t="shared" si="1"/>
        <v>1724.11</v>
      </c>
    </row>
    <row r="20" spans="1:5" ht="64.5" thickBot="1" x14ac:dyDescent="0.3">
      <c r="A20" s="100" t="s">
        <v>97</v>
      </c>
      <c r="B20" s="101" t="s">
        <v>54</v>
      </c>
      <c r="C20" s="111">
        <v>1724.11</v>
      </c>
      <c r="D20" s="131"/>
      <c r="E20" s="132">
        <f t="shared" si="1"/>
        <v>1724.11</v>
      </c>
    </row>
    <row r="21" spans="1:5" ht="25.5" x14ac:dyDescent="0.25">
      <c r="A21" s="115" t="s">
        <v>55</v>
      </c>
      <c r="B21" s="112" t="s">
        <v>56</v>
      </c>
      <c r="C21" s="107">
        <f>C22+C24</f>
        <v>20250</v>
      </c>
      <c r="D21" s="107">
        <f>+D22+D24</f>
        <v>0</v>
      </c>
      <c r="E21" s="126">
        <f t="shared" si="1"/>
        <v>20250</v>
      </c>
    </row>
    <row r="22" spans="1:5" ht="25.5" x14ac:dyDescent="0.25">
      <c r="A22" s="99" t="s">
        <v>57</v>
      </c>
      <c r="B22" s="9" t="s">
        <v>58</v>
      </c>
      <c r="C22" s="12">
        <f>C23</f>
        <v>13300</v>
      </c>
      <c r="D22" s="12">
        <f>+D23</f>
        <v>0</v>
      </c>
      <c r="E22" s="136">
        <f t="shared" si="1"/>
        <v>13300</v>
      </c>
    </row>
    <row r="23" spans="1:5" ht="51" x14ac:dyDescent="0.25">
      <c r="A23" s="99" t="s">
        <v>98</v>
      </c>
      <c r="B23" s="9" t="s">
        <v>59</v>
      </c>
      <c r="C23" s="13">
        <v>13300</v>
      </c>
      <c r="D23" s="138">
        <v>0</v>
      </c>
      <c r="E23" s="135">
        <f>D23+C23</f>
        <v>13300</v>
      </c>
    </row>
    <row r="24" spans="1:5" ht="25.5" x14ac:dyDescent="0.25">
      <c r="A24" s="99" t="s">
        <v>60</v>
      </c>
      <c r="B24" s="9" t="s">
        <v>61</v>
      </c>
      <c r="C24" s="12">
        <f>C25</f>
        <v>6950</v>
      </c>
      <c r="D24" s="137">
        <f>+D25</f>
        <v>0</v>
      </c>
      <c r="E24" s="136">
        <f t="shared" ref="E24:E33" si="2">C24+D24</f>
        <v>6950</v>
      </c>
    </row>
    <row r="25" spans="1:5" ht="51.75" thickBot="1" x14ac:dyDescent="0.3">
      <c r="A25" s="100" t="s">
        <v>99</v>
      </c>
      <c r="B25" s="101" t="s">
        <v>62</v>
      </c>
      <c r="C25" s="116">
        <v>6950</v>
      </c>
      <c r="D25" s="130">
        <v>0</v>
      </c>
      <c r="E25" s="132">
        <f t="shared" si="2"/>
        <v>6950</v>
      </c>
    </row>
    <row r="26" spans="1:5" ht="20.25" x14ac:dyDescent="0.25">
      <c r="A26" s="139"/>
      <c r="B26" s="140" t="s">
        <v>63</v>
      </c>
      <c r="C26" s="113">
        <f>C27</f>
        <v>1037.7249999999999</v>
      </c>
      <c r="D26" s="113">
        <f>+D27</f>
        <v>0</v>
      </c>
      <c r="E26" s="133">
        <f t="shared" si="2"/>
        <v>1037.7249999999999</v>
      </c>
    </row>
    <row r="27" spans="1:5" ht="63.75" x14ac:dyDescent="0.25">
      <c r="A27" s="141" t="s">
        <v>64</v>
      </c>
      <c r="B27" s="2" t="s">
        <v>65</v>
      </c>
      <c r="C27" s="6">
        <f>SUM(C28:C29)</f>
        <v>1037.7249999999999</v>
      </c>
      <c r="D27" s="143">
        <f>SUM(D28:D29)</f>
        <v>0</v>
      </c>
      <c r="E27" s="145">
        <f t="shared" si="2"/>
        <v>1037.7249999999999</v>
      </c>
    </row>
    <row r="28" spans="1:5" ht="102" x14ac:dyDescent="0.25">
      <c r="A28" s="142" t="s">
        <v>66</v>
      </c>
      <c r="B28" s="14" t="s">
        <v>67</v>
      </c>
      <c r="C28" s="15">
        <v>144.495</v>
      </c>
      <c r="D28" s="138">
        <v>0</v>
      </c>
      <c r="E28" s="144">
        <f t="shared" si="2"/>
        <v>144.495</v>
      </c>
    </row>
    <row r="29" spans="1:5" ht="115.5" thickBot="1" x14ac:dyDescent="0.3">
      <c r="A29" s="100" t="s">
        <v>68</v>
      </c>
      <c r="B29" s="101" t="s">
        <v>69</v>
      </c>
      <c r="C29" s="117">
        <v>893.23</v>
      </c>
      <c r="D29" s="130">
        <v>0</v>
      </c>
      <c r="E29" s="146">
        <f t="shared" si="2"/>
        <v>893.23</v>
      </c>
    </row>
    <row r="30" spans="1:5" ht="26.25" thickBot="1" x14ac:dyDescent="0.3">
      <c r="A30" s="223" t="s">
        <v>70</v>
      </c>
      <c r="B30" s="224" t="s">
        <v>71</v>
      </c>
      <c r="C30" s="225">
        <f>C31</f>
        <v>25070.219999999998</v>
      </c>
      <c r="D30" s="225">
        <f>+D31</f>
        <v>0</v>
      </c>
      <c r="E30" s="226">
        <f t="shared" si="2"/>
        <v>25070.219999999998</v>
      </c>
    </row>
    <row r="31" spans="1:5" ht="63.75" x14ac:dyDescent="0.25">
      <c r="A31" s="219" t="s">
        <v>72</v>
      </c>
      <c r="B31" s="178" t="s">
        <v>73</v>
      </c>
      <c r="C31" s="227">
        <f>C32+C33+C35+C38</f>
        <v>25070.219999999998</v>
      </c>
      <c r="D31" s="227">
        <f>+D32+D33+D35+D38</f>
        <v>0</v>
      </c>
      <c r="E31" s="228">
        <f t="shared" si="2"/>
        <v>25070.219999999998</v>
      </c>
    </row>
    <row r="32" spans="1:5" ht="39" thickBot="1" x14ac:dyDescent="0.3">
      <c r="A32" s="148" t="s">
        <v>74</v>
      </c>
      <c r="B32" s="149" t="s">
        <v>75</v>
      </c>
      <c r="C32" s="150">
        <v>24076</v>
      </c>
      <c r="D32" s="121"/>
      <c r="E32" s="160">
        <f t="shared" si="2"/>
        <v>24076</v>
      </c>
    </row>
    <row r="33" spans="1:5" ht="38.25" x14ac:dyDescent="0.25">
      <c r="A33" s="219" t="s">
        <v>76</v>
      </c>
      <c r="B33" s="178" t="s">
        <v>77</v>
      </c>
      <c r="C33" s="227">
        <f>C34</f>
        <v>680.8</v>
      </c>
      <c r="D33" s="227">
        <f>SUM(D34:D34)</f>
        <v>0</v>
      </c>
      <c r="E33" s="229">
        <f t="shared" si="2"/>
        <v>680.8</v>
      </c>
    </row>
    <row r="34" spans="1:5" ht="26.25" thickBot="1" x14ac:dyDescent="0.3">
      <c r="A34" s="99" t="s">
        <v>79</v>
      </c>
      <c r="B34" s="9" t="s">
        <v>80</v>
      </c>
      <c r="C34" s="5">
        <v>680.8</v>
      </c>
      <c r="D34" s="88"/>
      <c r="E34" s="147">
        <f t="shared" ref="E34" si="3">C34+D34</f>
        <v>680.8</v>
      </c>
    </row>
    <row r="35" spans="1:5" ht="38.25" x14ac:dyDescent="0.25">
      <c r="A35" s="219" t="s">
        <v>81</v>
      </c>
      <c r="B35" s="178" t="s">
        <v>82</v>
      </c>
      <c r="C35" s="227">
        <f>C36+C37</f>
        <v>313.41999999999996</v>
      </c>
      <c r="D35" s="227">
        <f>SUM(D36:D37)</f>
        <v>0</v>
      </c>
      <c r="E35" s="229">
        <f t="shared" ref="E35:E40" si="4">C35+D35</f>
        <v>313.41999999999996</v>
      </c>
    </row>
    <row r="36" spans="1:5" ht="51" x14ac:dyDescent="0.25">
      <c r="A36" s="99" t="s">
        <v>83</v>
      </c>
      <c r="B36" s="9" t="s">
        <v>84</v>
      </c>
      <c r="C36" s="15">
        <v>3.52</v>
      </c>
      <c r="D36" s="88"/>
      <c r="E36" s="152">
        <f t="shared" si="4"/>
        <v>3.52</v>
      </c>
    </row>
    <row r="37" spans="1:5" ht="64.5" thickBot="1" x14ac:dyDescent="0.3">
      <c r="A37" s="100" t="s">
        <v>85</v>
      </c>
      <c r="B37" s="101" t="s">
        <v>86</v>
      </c>
      <c r="C37" s="117">
        <v>309.89999999999998</v>
      </c>
      <c r="D37" s="243"/>
      <c r="E37" s="153">
        <f t="shared" si="4"/>
        <v>309.89999999999998</v>
      </c>
    </row>
    <row r="38" spans="1:5" ht="24" x14ac:dyDescent="0.25">
      <c r="A38" s="219" t="s">
        <v>87</v>
      </c>
      <c r="B38" s="178" t="s">
        <v>36</v>
      </c>
      <c r="C38" s="230">
        <v>0</v>
      </c>
      <c r="D38" s="230">
        <f>D39</f>
        <v>0</v>
      </c>
      <c r="E38" s="231">
        <f t="shared" si="4"/>
        <v>0</v>
      </c>
    </row>
    <row r="39" spans="1:5" ht="39" thickBot="1" x14ac:dyDescent="0.3">
      <c r="A39" s="100" t="s">
        <v>88</v>
      </c>
      <c r="B39" s="101" t="s">
        <v>89</v>
      </c>
      <c r="C39" s="114">
        <v>0</v>
      </c>
      <c r="D39" s="121"/>
      <c r="E39" s="151">
        <f t="shared" si="4"/>
        <v>0</v>
      </c>
    </row>
    <row r="40" spans="1:5" ht="18.75" x14ac:dyDescent="0.25">
      <c r="A40" s="232"/>
      <c r="B40" s="233" t="s">
        <v>90</v>
      </c>
      <c r="C40" s="234">
        <f>C30+C10</f>
        <v>54237.942999999999</v>
      </c>
      <c r="D40" s="234">
        <f>+D30+D10</f>
        <v>0</v>
      </c>
      <c r="E40" s="235">
        <f t="shared" si="4"/>
        <v>54237.942999999999</v>
      </c>
    </row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7"/>
  <sheetViews>
    <sheetView topLeftCell="A13" workbookViewId="0">
      <selection activeCell="E31" sqref="E31"/>
    </sheetView>
  </sheetViews>
  <sheetFormatPr defaultRowHeight="12.75" x14ac:dyDescent="0.2"/>
  <cols>
    <col min="1" max="1" width="25.140625" style="22" customWidth="1"/>
    <col min="2" max="2" width="39.42578125" style="22" customWidth="1"/>
    <col min="3" max="3" width="13.7109375" style="22" customWidth="1"/>
    <col min="4" max="4" width="12.5703125" style="22" customWidth="1"/>
    <col min="5" max="5" width="14.5703125" style="22" customWidth="1"/>
    <col min="6" max="256" width="9.140625" style="22"/>
    <col min="257" max="257" width="20.85546875" style="22" customWidth="1"/>
    <col min="258" max="258" width="48.5703125" style="22" customWidth="1"/>
    <col min="259" max="259" width="10.28515625" style="22" customWidth="1"/>
    <col min="260" max="260" width="10.5703125" style="22" customWidth="1"/>
    <col min="261" max="261" width="9.42578125" style="22" customWidth="1"/>
    <col min="262" max="512" width="9.140625" style="22"/>
    <col min="513" max="513" width="20.85546875" style="22" customWidth="1"/>
    <col min="514" max="514" width="48.5703125" style="22" customWidth="1"/>
    <col min="515" max="515" width="10.28515625" style="22" customWidth="1"/>
    <col min="516" max="516" width="10.5703125" style="22" customWidth="1"/>
    <col min="517" max="517" width="9.42578125" style="22" customWidth="1"/>
    <col min="518" max="768" width="9.140625" style="22"/>
    <col min="769" max="769" width="20.85546875" style="22" customWidth="1"/>
    <col min="770" max="770" width="48.5703125" style="22" customWidth="1"/>
    <col min="771" max="771" width="10.28515625" style="22" customWidth="1"/>
    <col min="772" max="772" width="10.5703125" style="22" customWidth="1"/>
    <col min="773" max="773" width="9.42578125" style="22" customWidth="1"/>
    <col min="774" max="1024" width="9.140625" style="22"/>
    <col min="1025" max="1025" width="20.85546875" style="22" customWidth="1"/>
    <col min="1026" max="1026" width="48.5703125" style="22" customWidth="1"/>
    <col min="1027" max="1027" width="10.28515625" style="22" customWidth="1"/>
    <col min="1028" max="1028" width="10.5703125" style="22" customWidth="1"/>
    <col min="1029" max="1029" width="9.42578125" style="22" customWidth="1"/>
    <col min="1030" max="1280" width="9.140625" style="22"/>
    <col min="1281" max="1281" width="20.85546875" style="22" customWidth="1"/>
    <col min="1282" max="1282" width="48.5703125" style="22" customWidth="1"/>
    <col min="1283" max="1283" width="10.28515625" style="22" customWidth="1"/>
    <col min="1284" max="1284" width="10.5703125" style="22" customWidth="1"/>
    <col min="1285" max="1285" width="9.42578125" style="22" customWidth="1"/>
    <col min="1286" max="1536" width="9.140625" style="22"/>
    <col min="1537" max="1537" width="20.85546875" style="22" customWidth="1"/>
    <col min="1538" max="1538" width="48.5703125" style="22" customWidth="1"/>
    <col min="1539" max="1539" width="10.28515625" style="22" customWidth="1"/>
    <col min="1540" max="1540" width="10.5703125" style="22" customWidth="1"/>
    <col min="1541" max="1541" width="9.42578125" style="22" customWidth="1"/>
    <col min="1542" max="1792" width="9.140625" style="22"/>
    <col min="1793" max="1793" width="20.85546875" style="22" customWidth="1"/>
    <col min="1794" max="1794" width="48.5703125" style="22" customWidth="1"/>
    <col min="1795" max="1795" width="10.28515625" style="22" customWidth="1"/>
    <col min="1796" max="1796" width="10.5703125" style="22" customWidth="1"/>
    <col min="1797" max="1797" width="9.42578125" style="22" customWidth="1"/>
    <col min="1798" max="2048" width="9.140625" style="22"/>
    <col min="2049" max="2049" width="20.85546875" style="22" customWidth="1"/>
    <col min="2050" max="2050" width="48.5703125" style="22" customWidth="1"/>
    <col min="2051" max="2051" width="10.28515625" style="22" customWidth="1"/>
    <col min="2052" max="2052" width="10.5703125" style="22" customWidth="1"/>
    <col min="2053" max="2053" width="9.42578125" style="22" customWidth="1"/>
    <col min="2054" max="2304" width="9.140625" style="22"/>
    <col min="2305" max="2305" width="20.85546875" style="22" customWidth="1"/>
    <col min="2306" max="2306" width="48.5703125" style="22" customWidth="1"/>
    <col min="2307" max="2307" width="10.28515625" style="22" customWidth="1"/>
    <col min="2308" max="2308" width="10.5703125" style="22" customWidth="1"/>
    <col min="2309" max="2309" width="9.42578125" style="22" customWidth="1"/>
    <col min="2310" max="2560" width="9.140625" style="22"/>
    <col min="2561" max="2561" width="20.85546875" style="22" customWidth="1"/>
    <col min="2562" max="2562" width="48.5703125" style="22" customWidth="1"/>
    <col min="2563" max="2563" width="10.28515625" style="22" customWidth="1"/>
    <col min="2564" max="2564" width="10.5703125" style="22" customWidth="1"/>
    <col min="2565" max="2565" width="9.42578125" style="22" customWidth="1"/>
    <col min="2566" max="2816" width="9.140625" style="22"/>
    <col min="2817" max="2817" width="20.85546875" style="22" customWidth="1"/>
    <col min="2818" max="2818" width="48.5703125" style="22" customWidth="1"/>
    <col min="2819" max="2819" width="10.28515625" style="22" customWidth="1"/>
    <col min="2820" max="2820" width="10.5703125" style="22" customWidth="1"/>
    <col min="2821" max="2821" width="9.42578125" style="22" customWidth="1"/>
    <col min="2822" max="3072" width="9.140625" style="22"/>
    <col min="3073" max="3073" width="20.85546875" style="22" customWidth="1"/>
    <col min="3074" max="3074" width="48.5703125" style="22" customWidth="1"/>
    <col min="3075" max="3075" width="10.28515625" style="22" customWidth="1"/>
    <col min="3076" max="3076" width="10.5703125" style="22" customWidth="1"/>
    <col min="3077" max="3077" width="9.42578125" style="22" customWidth="1"/>
    <col min="3078" max="3328" width="9.140625" style="22"/>
    <col min="3329" max="3329" width="20.85546875" style="22" customWidth="1"/>
    <col min="3330" max="3330" width="48.5703125" style="22" customWidth="1"/>
    <col min="3331" max="3331" width="10.28515625" style="22" customWidth="1"/>
    <col min="3332" max="3332" width="10.5703125" style="22" customWidth="1"/>
    <col min="3333" max="3333" width="9.42578125" style="22" customWidth="1"/>
    <col min="3334" max="3584" width="9.140625" style="22"/>
    <col min="3585" max="3585" width="20.85546875" style="22" customWidth="1"/>
    <col min="3586" max="3586" width="48.5703125" style="22" customWidth="1"/>
    <col min="3587" max="3587" width="10.28515625" style="22" customWidth="1"/>
    <col min="3588" max="3588" width="10.5703125" style="22" customWidth="1"/>
    <col min="3589" max="3589" width="9.42578125" style="22" customWidth="1"/>
    <col min="3590" max="3840" width="9.140625" style="22"/>
    <col min="3841" max="3841" width="20.85546875" style="22" customWidth="1"/>
    <col min="3842" max="3842" width="48.5703125" style="22" customWidth="1"/>
    <col min="3843" max="3843" width="10.28515625" style="22" customWidth="1"/>
    <col min="3844" max="3844" width="10.5703125" style="22" customWidth="1"/>
    <col min="3845" max="3845" width="9.42578125" style="22" customWidth="1"/>
    <col min="3846" max="4096" width="9.140625" style="22"/>
    <col min="4097" max="4097" width="20.85546875" style="22" customWidth="1"/>
    <col min="4098" max="4098" width="48.5703125" style="22" customWidth="1"/>
    <col min="4099" max="4099" width="10.28515625" style="22" customWidth="1"/>
    <col min="4100" max="4100" width="10.5703125" style="22" customWidth="1"/>
    <col min="4101" max="4101" width="9.42578125" style="22" customWidth="1"/>
    <col min="4102" max="4352" width="9.140625" style="22"/>
    <col min="4353" max="4353" width="20.85546875" style="22" customWidth="1"/>
    <col min="4354" max="4354" width="48.5703125" style="22" customWidth="1"/>
    <col min="4355" max="4355" width="10.28515625" style="22" customWidth="1"/>
    <col min="4356" max="4356" width="10.5703125" style="22" customWidth="1"/>
    <col min="4357" max="4357" width="9.42578125" style="22" customWidth="1"/>
    <col min="4358" max="4608" width="9.140625" style="22"/>
    <col min="4609" max="4609" width="20.85546875" style="22" customWidth="1"/>
    <col min="4610" max="4610" width="48.5703125" style="22" customWidth="1"/>
    <col min="4611" max="4611" width="10.28515625" style="22" customWidth="1"/>
    <col min="4612" max="4612" width="10.5703125" style="22" customWidth="1"/>
    <col min="4613" max="4613" width="9.42578125" style="22" customWidth="1"/>
    <col min="4614" max="4864" width="9.140625" style="22"/>
    <col min="4865" max="4865" width="20.85546875" style="22" customWidth="1"/>
    <col min="4866" max="4866" width="48.5703125" style="22" customWidth="1"/>
    <col min="4867" max="4867" width="10.28515625" style="22" customWidth="1"/>
    <col min="4868" max="4868" width="10.5703125" style="22" customWidth="1"/>
    <col min="4869" max="4869" width="9.42578125" style="22" customWidth="1"/>
    <col min="4870" max="5120" width="9.140625" style="22"/>
    <col min="5121" max="5121" width="20.85546875" style="22" customWidth="1"/>
    <col min="5122" max="5122" width="48.5703125" style="22" customWidth="1"/>
    <col min="5123" max="5123" width="10.28515625" style="22" customWidth="1"/>
    <col min="5124" max="5124" width="10.5703125" style="22" customWidth="1"/>
    <col min="5125" max="5125" width="9.42578125" style="22" customWidth="1"/>
    <col min="5126" max="5376" width="9.140625" style="22"/>
    <col min="5377" max="5377" width="20.85546875" style="22" customWidth="1"/>
    <col min="5378" max="5378" width="48.5703125" style="22" customWidth="1"/>
    <col min="5379" max="5379" width="10.28515625" style="22" customWidth="1"/>
    <col min="5380" max="5380" width="10.5703125" style="22" customWidth="1"/>
    <col min="5381" max="5381" width="9.42578125" style="22" customWidth="1"/>
    <col min="5382" max="5632" width="9.140625" style="22"/>
    <col min="5633" max="5633" width="20.85546875" style="22" customWidth="1"/>
    <col min="5634" max="5634" width="48.5703125" style="22" customWidth="1"/>
    <col min="5635" max="5635" width="10.28515625" style="22" customWidth="1"/>
    <col min="5636" max="5636" width="10.5703125" style="22" customWidth="1"/>
    <col min="5637" max="5637" width="9.42578125" style="22" customWidth="1"/>
    <col min="5638" max="5888" width="9.140625" style="22"/>
    <col min="5889" max="5889" width="20.85546875" style="22" customWidth="1"/>
    <col min="5890" max="5890" width="48.5703125" style="22" customWidth="1"/>
    <col min="5891" max="5891" width="10.28515625" style="22" customWidth="1"/>
    <col min="5892" max="5892" width="10.5703125" style="22" customWidth="1"/>
    <col min="5893" max="5893" width="9.42578125" style="22" customWidth="1"/>
    <col min="5894" max="6144" width="9.140625" style="22"/>
    <col min="6145" max="6145" width="20.85546875" style="22" customWidth="1"/>
    <col min="6146" max="6146" width="48.5703125" style="22" customWidth="1"/>
    <col min="6147" max="6147" width="10.28515625" style="22" customWidth="1"/>
    <col min="6148" max="6148" width="10.5703125" style="22" customWidth="1"/>
    <col min="6149" max="6149" width="9.42578125" style="22" customWidth="1"/>
    <col min="6150" max="6400" width="9.140625" style="22"/>
    <col min="6401" max="6401" width="20.85546875" style="22" customWidth="1"/>
    <col min="6402" max="6402" width="48.5703125" style="22" customWidth="1"/>
    <col min="6403" max="6403" width="10.28515625" style="22" customWidth="1"/>
    <col min="6404" max="6404" width="10.5703125" style="22" customWidth="1"/>
    <col min="6405" max="6405" width="9.42578125" style="22" customWidth="1"/>
    <col min="6406" max="6656" width="9.140625" style="22"/>
    <col min="6657" max="6657" width="20.85546875" style="22" customWidth="1"/>
    <col min="6658" max="6658" width="48.5703125" style="22" customWidth="1"/>
    <col min="6659" max="6659" width="10.28515625" style="22" customWidth="1"/>
    <col min="6660" max="6660" width="10.5703125" style="22" customWidth="1"/>
    <col min="6661" max="6661" width="9.42578125" style="22" customWidth="1"/>
    <col min="6662" max="6912" width="9.140625" style="22"/>
    <col min="6913" max="6913" width="20.85546875" style="22" customWidth="1"/>
    <col min="6914" max="6914" width="48.5703125" style="22" customWidth="1"/>
    <col min="6915" max="6915" width="10.28515625" style="22" customWidth="1"/>
    <col min="6916" max="6916" width="10.5703125" style="22" customWidth="1"/>
    <col min="6917" max="6917" width="9.42578125" style="22" customWidth="1"/>
    <col min="6918" max="7168" width="9.140625" style="22"/>
    <col min="7169" max="7169" width="20.85546875" style="22" customWidth="1"/>
    <col min="7170" max="7170" width="48.5703125" style="22" customWidth="1"/>
    <col min="7171" max="7171" width="10.28515625" style="22" customWidth="1"/>
    <col min="7172" max="7172" width="10.5703125" style="22" customWidth="1"/>
    <col min="7173" max="7173" width="9.42578125" style="22" customWidth="1"/>
    <col min="7174" max="7424" width="9.140625" style="22"/>
    <col min="7425" max="7425" width="20.85546875" style="22" customWidth="1"/>
    <col min="7426" max="7426" width="48.5703125" style="22" customWidth="1"/>
    <col min="7427" max="7427" width="10.28515625" style="22" customWidth="1"/>
    <col min="7428" max="7428" width="10.5703125" style="22" customWidth="1"/>
    <col min="7429" max="7429" width="9.42578125" style="22" customWidth="1"/>
    <col min="7430" max="7680" width="9.140625" style="22"/>
    <col min="7681" max="7681" width="20.85546875" style="22" customWidth="1"/>
    <col min="7682" max="7682" width="48.5703125" style="22" customWidth="1"/>
    <col min="7683" max="7683" width="10.28515625" style="22" customWidth="1"/>
    <col min="7684" max="7684" width="10.5703125" style="22" customWidth="1"/>
    <col min="7685" max="7685" width="9.42578125" style="22" customWidth="1"/>
    <col min="7686" max="7936" width="9.140625" style="22"/>
    <col min="7937" max="7937" width="20.85546875" style="22" customWidth="1"/>
    <col min="7938" max="7938" width="48.5703125" style="22" customWidth="1"/>
    <col min="7939" max="7939" width="10.28515625" style="22" customWidth="1"/>
    <col min="7940" max="7940" width="10.5703125" style="22" customWidth="1"/>
    <col min="7941" max="7941" width="9.42578125" style="22" customWidth="1"/>
    <col min="7942" max="8192" width="9.140625" style="22"/>
    <col min="8193" max="8193" width="20.85546875" style="22" customWidth="1"/>
    <col min="8194" max="8194" width="48.5703125" style="22" customWidth="1"/>
    <col min="8195" max="8195" width="10.28515625" style="22" customWidth="1"/>
    <col min="8196" max="8196" width="10.5703125" style="22" customWidth="1"/>
    <col min="8197" max="8197" width="9.42578125" style="22" customWidth="1"/>
    <col min="8198" max="8448" width="9.140625" style="22"/>
    <col min="8449" max="8449" width="20.85546875" style="22" customWidth="1"/>
    <col min="8450" max="8450" width="48.5703125" style="22" customWidth="1"/>
    <col min="8451" max="8451" width="10.28515625" style="22" customWidth="1"/>
    <col min="8452" max="8452" width="10.5703125" style="22" customWidth="1"/>
    <col min="8453" max="8453" width="9.42578125" style="22" customWidth="1"/>
    <col min="8454" max="8704" width="9.140625" style="22"/>
    <col min="8705" max="8705" width="20.85546875" style="22" customWidth="1"/>
    <col min="8706" max="8706" width="48.5703125" style="22" customWidth="1"/>
    <col min="8707" max="8707" width="10.28515625" style="22" customWidth="1"/>
    <col min="8708" max="8708" width="10.5703125" style="22" customWidth="1"/>
    <col min="8709" max="8709" width="9.42578125" style="22" customWidth="1"/>
    <col min="8710" max="8960" width="9.140625" style="22"/>
    <col min="8961" max="8961" width="20.85546875" style="22" customWidth="1"/>
    <col min="8962" max="8962" width="48.5703125" style="22" customWidth="1"/>
    <col min="8963" max="8963" width="10.28515625" style="22" customWidth="1"/>
    <col min="8964" max="8964" width="10.5703125" style="22" customWidth="1"/>
    <col min="8965" max="8965" width="9.42578125" style="22" customWidth="1"/>
    <col min="8966" max="9216" width="9.140625" style="22"/>
    <col min="9217" max="9217" width="20.85546875" style="22" customWidth="1"/>
    <col min="9218" max="9218" width="48.5703125" style="22" customWidth="1"/>
    <col min="9219" max="9219" width="10.28515625" style="22" customWidth="1"/>
    <col min="9220" max="9220" width="10.5703125" style="22" customWidth="1"/>
    <col min="9221" max="9221" width="9.42578125" style="22" customWidth="1"/>
    <col min="9222" max="9472" width="9.140625" style="22"/>
    <col min="9473" max="9473" width="20.85546875" style="22" customWidth="1"/>
    <col min="9474" max="9474" width="48.5703125" style="22" customWidth="1"/>
    <col min="9475" max="9475" width="10.28515625" style="22" customWidth="1"/>
    <col min="9476" max="9476" width="10.5703125" style="22" customWidth="1"/>
    <col min="9477" max="9477" width="9.42578125" style="22" customWidth="1"/>
    <col min="9478" max="9728" width="9.140625" style="22"/>
    <col min="9729" max="9729" width="20.85546875" style="22" customWidth="1"/>
    <col min="9730" max="9730" width="48.5703125" style="22" customWidth="1"/>
    <col min="9731" max="9731" width="10.28515625" style="22" customWidth="1"/>
    <col min="9732" max="9732" width="10.5703125" style="22" customWidth="1"/>
    <col min="9733" max="9733" width="9.42578125" style="22" customWidth="1"/>
    <col min="9734" max="9984" width="9.140625" style="22"/>
    <col min="9985" max="9985" width="20.85546875" style="22" customWidth="1"/>
    <col min="9986" max="9986" width="48.5703125" style="22" customWidth="1"/>
    <col min="9987" max="9987" width="10.28515625" style="22" customWidth="1"/>
    <col min="9988" max="9988" width="10.5703125" style="22" customWidth="1"/>
    <col min="9989" max="9989" width="9.42578125" style="22" customWidth="1"/>
    <col min="9990" max="10240" width="9.140625" style="22"/>
    <col min="10241" max="10241" width="20.85546875" style="22" customWidth="1"/>
    <col min="10242" max="10242" width="48.5703125" style="22" customWidth="1"/>
    <col min="10243" max="10243" width="10.28515625" style="22" customWidth="1"/>
    <col min="10244" max="10244" width="10.5703125" style="22" customWidth="1"/>
    <col min="10245" max="10245" width="9.42578125" style="22" customWidth="1"/>
    <col min="10246" max="10496" width="9.140625" style="22"/>
    <col min="10497" max="10497" width="20.85546875" style="22" customWidth="1"/>
    <col min="10498" max="10498" width="48.5703125" style="22" customWidth="1"/>
    <col min="10499" max="10499" width="10.28515625" style="22" customWidth="1"/>
    <col min="10500" max="10500" width="10.5703125" style="22" customWidth="1"/>
    <col min="10501" max="10501" width="9.42578125" style="22" customWidth="1"/>
    <col min="10502" max="10752" width="9.140625" style="22"/>
    <col min="10753" max="10753" width="20.85546875" style="22" customWidth="1"/>
    <col min="10754" max="10754" width="48.5703125" style="22" customWidth="1"/>
    <col min="10755" max="10755" width="10.28515625" style="22" customWidth="1"/>
    <col min="10756" max="10756" width="10.5703125" style="22" customWidth="1"/>
    <col min="10757" max="10757" width="9.42578125" style="22" customWidth="1"/>
    <col min="10758" max="11008" width="9.140625" style="22"/>
    <col min="11009" max="11009" width="20.85546875" style="22" customWidth="1"/>
    <col min="11010" max="11010" width="48.5703125" style="22" customWidth="1"/>
    <col min="11011" max="11011" width="10.28515625" style="22" customWidth="1"/>
    <col min="11012" max="11012" width="10.5703125" style="22" customWidth="1"/>
    <col min="11013" max="11013" width="9.42578125" style="22" customWidth="1"/>
    <col min="11014" max="11264" width="9.140625" style="22"/>
    <col min="11265" max="11265" width="20.85546875" style="22" customWidth="1"/>
    <col min="11266" max="11266" width="48.5703125" style="22" customWidth="1"/>
    <col min="11267" max="11267" width="10.28515625" style="22" customWidth="1"/>
    <col min="11268" max="11268" width="10.5703125" style="22" customWidth="1"/>
    <col min="11269" max="11269" width="9.42578125" style="22" customWidth="1"/>
    <col min="11270" max="11520" width="9.140625" style="22"/>
    <col min="11521" max="11521" width="20.85546875" style="22" customWidth="1"/>
    <col min="11522" max="11522" width="48.5703125" style="22" customWidth="1"/>
    <col min="11523" max="11523" width="10.28515625" style="22" customWidth="1"/>
    <col min="11524" max="11524" width="10.5703125" style="22" customWidth="1"/>
    <col min="11525" max="11525" width="9.42578125" style="22" customWidth="1"/>
    <col min="11526" max="11776" width="9.140625" style="22"/>
    <col min="11777" max="11777" width="20.85546875" style="22" customWidth="1"/>
    <col min="11778" max="11778" width="48.5703125" style="22" customWidth="1"/>
    <col min="11779" max="11779" width="10.28515625" style="22" customWidth="1"/>
    <col min="11780" max="11780" width="10.5703125" style="22" customWidth="1"/>
    <col min="11781" max="11781" width="9.42578125" style="22" customWidth="1"/>
    <col min="11782" max="12032" width="9.140625" style="22"/>
    <col min="12033" max="12033" width="20.85546875" style="22" customWidth="1"/>
    <col min="12034" max="12034" width="48.5703125" style="22" customWidth="1"/>
    <col min="12035" max="12035" width="10.28515625" style="22" customWidth="1"/>
    <col min="12036" max="12036" width="10.5703125" style="22" customWidth="1"/>
    <col min="12037" max="12037" width="9.42578125" style="22" customWidth="1"/>
    <col min="12038" max="12288" width="9.140625" style="22"/>
    <col min="12289" max="12289" width="20.85546875" style="22" customWidth="1"/>
    <col min="12290" max="12290" width="48.5703125" style="22" customWidth="1"/>
    <col min="12291" max="12291" width="10.28515625" style="22" customWidth="1"/>
    <col min="12292" max="12292" width="10.5703125" style="22" customWidth="1"/>
    <col min="12293" max="12293" width="9.42578125" style="22" customWidth="1"/>
    <col min="12294" max="12544" width="9.140625" style="22"/>
    <col min="12545" max="12545" width="20.85546875" style="22" customWidth="1"/>
    <col min="12546" max="12546" width="48.5703125" style="22" customWidth="1"/>
    <col min="12547" max="12547" width="10.28515625" style="22" customWidth="1"/>
    <col min="12548" max="12548" width="10.5703125" style="22" customWidth="1"/>
    <col min="12549" max="12549" width="9.42578125" style="22" customWidth="1"/>
    <col min="12550" max="12800" width="9.140625" style="22"/>
    <col min="12801" max="12801" width="20.85546875" style="22" customWidth="1"/>
    <col min="12802" max="12802" width="48.5703125" style="22" customWidth="1"/>
    <col min="12803" max="12803" width="10.28515625" style="22" customWidth="1"/>
    <col min="12804" max="12804" width="10.5703125" style="22" customWidth="1"/>
    <col min="12805" max="12805" width="9.42578125" style="22" customWidth="1"/>
    <col min="12806" max="13056" width="9.140625" style="22"/>
    <col min="13057" max="13057" width="20.85546875" style="22" customWidth="1"/>
    <col min="13058" max="13058" width="48.5703125" style="22" customWidth="1"/>
    <col min="13059" max="13059" width="10.28515625" style="22" customWidth="1"/>
    <col min="13060" max="13060" width="10.5703125" style="22" customWidth="1"/>
    <col min="13061" max="13061" width="9.42578125" style="22" customWidth="1"/>
    <col min="13062" max="13312" width="9.140625" style="22"/>
    <col min="13313" max="13313" width="20.85546875" style="22" customWidth="1"/>
    <col min="13314" max="13314" width="48.5703125" style="22" customWidth="1"/>
    <col min="13315" max="13315" width="10.28515625" style="22" customWidth="1"/>
    <col min="13316" max="13316" width="10.5703125" style="22" customWidth="1"/>
    <col min="13317" max="13317" width="9.42578125" style="22" customWidth="1"/>
    <col min="13318" max="13568" width="9.140625" style="22"/>
    <col min="13569" max="13569" width="20.85546875" style="22" customWidth="1"/>
    <col min="13570" max="13570" width="48.5703125" style="22" customWidth="1"/>
    <col min="13571" max="13571" width="10.28515625" style="22" customWidth="1"/>
    <col min="13572" max="13572" width="10.5703125" style="22" customWidth="1"/>
    <col min="13573" max="13573" width="9.42578125" style="22" customWidth="1"/>
    <col min="13574" max="13824" width="9.140625" style="22"/>
    <col min="13825" max="13825" width="20.85546875" style="22" customWidth="1"/>
    <col min="13826" max="13826" width="48.5703125" style="22" customWidth="1"/>
    <col min="13827" max="13827" width="10.28515625" style="22" customWidth="1"/>
    <col min="13828" max="13828" width="10.5703125" style="22" customWidth="1"/>
    <col min="13829" max="13829" width="9.42578125" style="22" customWidth="1"/>
    <col min="13830" max="14080" width="9.140625" style="22"/>
    <col min="14081" max="14081" width="20.85546875" style="22" customWidth="1"/>
    <col min="14082" max="14082" width="48.5703125" style="22" customWidth="1"/>
    <col min="14083" max="14083" width="10.28515625" style="22" customWidth="1"/>
    <col min="14084" max="14084" width="10.5703125" style="22" customWidth="1"/>
    <col min="14085" max="14085" width="9.42578125" style="22" customWidth="1"/>
    <col min="14086" max="14336" width="9.140625" style="22"/>
    <col min="14337" max="14337" width="20.85546875" style="22" customWidth="1"/>
    <col min="14338" max="14338" width="48.5703125" style="22" customWidth="1"/>
    <col min="14339" max="14339" width="10.28515625" style="22" customWidth="1"/>
    <col min="14340" max="14340" width="10.5703125" style="22" customWidth="1"/>
    <col min="14341" max="14341" width="9.42578125" style="22" customWidth="1"/>
    <col min="14342" max="14592" width="9.140625" style="22"/>
    <col min="14593" max="14593" width="20.85546875" style="22" customWidth="1"/>
    <col min="14594" max="14594" width="48.5703125" style="22" customWidth="1"/>
    <col min="14595" max="14595" width="10.28515625" style="22" customWidth="1"/>
    <col min="14596" max="14596" width="10.5703125" style="22" customWidth="1"/>
    <col min="14597" max="14597" width="9.42578125" style="22" customWidth="1"/>
    <col min="14598" max="14848" width="9.140625" style="22"/>
    <col min="14849" max="14849" width="20.85546875" style="22" customWidth="1"/>
    <col min="14850" max="14850" width="48.5703125" style="22" customWidth="1"/>
    <col min="14851" max="14851" width="10.28515625" style="22" customWidth="1"/>
    <col min="14852" max="14852" width="10.5703125" style="22" customWidth="1"/>
    <col min="14853" max="14853" width="9.42578125" style="22" customWidth="1"/>
    <col min="14854" max="15104" width="9.140625" style="22"/>
    <col min="15105" max="15105" width="20.85546875" style="22" customWidth="1"/>
    <col min="15106" max="15106" width="48.5703125" style="22" customWidth="1"/>
    <col min="15107" max="15107" width="10.28515625" style="22" customWidth="1"/>
    <col min="15108" max="15108" width="10.5703125" style="22" customWidth="1"/>
    <col min="15109" max="15109" width="9.42578125" style="22" customWidth="1"/>
    <col min="15110" max="15360" width="9.140625" style="22"/>
    <col min="15361" max="15361" width="20.85546875" style="22" customWidth="1"/>
    <col min="15362" max="15362" width="48.5703125" style="22" customWidth="1"/>
    <col min="15363" max="15363" width="10.28515625" style="22" customWidth="1"/>
    <col min="15364" max="15364" width="10.5703125" style="22" customWidth="1"/>
    <col min="15365" max="15365" width="9.42578125" style="22" customWidth="1"/>
    <col min="15366" max="15616" width="9.140625" style="22"/>
    <col min="15617" max="15617" width="20.85546875" style="22" customWidth="1"/>
    <col min="15618" max="15618" width="48.5703125" style="22" customWidth="1"/>
    <col min="15619" max="15619" width="10.28515625" style="22" customWidth="1"/>
    <col min="15620" max="15620" width="10.5703125" style="22" customWidth="1"/>
    <col min="15621" max="15621" width="9.42578125" style="22" customWidth="1"/>
    <col min="15622" max="15872" width="9.140625" style="22"/>
    <col min="15873" max="15873" width="20.85546875" style="22" customWidth="1"/>
    <col min="15874" max="15874" width="48.5703125" style="22" customWidth="1"/>
    <col min="15875" max="15875" width="10.28515625" style="22" customWidth="1"/>
    <col min="15876" max="15876" width="10.5703125" style="22" customWidth="1"/>
    <col min="15877" max="15877" width="9.42578125" style="22" customWidth="1"/>
    <col min="15878" max="16128" width="9.140625" style="22"/>
    <col min="16129" max="16129" width="20.85546875" style="22" customWidth="1"/>
    <col min="16130" max="16130" width="48.5703125" style="22" customWidth="1"/>
    <col min="16131" max="16131" width="10.28515625" style="22" customWidth="1"/>
    <col min="16132" max="16132" width="10.5703125" style="22" customWidth="1"/>
    <col min="16133" max="16133" width="9.42578125" style="22" customWidth="1"/>
    <col min="16134" max="16384" width="9.140625" style="22"/>
  </cols>
  <sheetData>
    <row r="1" spans="1:5" ht="14.25" x14ac:dyDescent="0.2">
      <c r="C1" s="346" t="s">
        <v>120</v>
      </c>
      <c r="D1" s="346"/>
      <c r="E1" s="346"/>
    </row>
    <row r="2" spans="1:5" ht="15" x14ac:dyDescent="0.2">
      <c r="C2" s="347" t="s">
        <v>92</v>
      </c>
      <c r="D2" s="347"/>
      <c r="E2" s="347"/>
    </row>
    <row r="3" spans="1:5" ht="15" x14ac:dyDescent="0.2">
      <c r="C3" s="348" t="s">
        <v>93</v>
      </c>
      <c r="D3" s="348"/>
      <c r="E3" s="348"/>
    </row>
    <row r="4" spans="1:5" ht="15" x14ac:dyDescent="0.2">
      <c r="C4" s="347" t="s">
        <v>485</v>
      </c>
      <c r="D4" s="347"/>
      <c r="E4" s="347"/>
    </row>
    <row r="7" spans="1:5" ht="12.75" customHeight="1" x14ac:dyDescent="0.2">
      <c r="A7" s="350" t="s">
        <v>121</v>
      </c>
      <c r="B7" s="350"/>
      <c r="C7" s="350"/>
      <c r="D7" s="351"/>
      <c r="E7" s="351"/>
    </row>
    <row r="8" spans="1:5" x14ac:dyDescent="0.2">
      <c r="A8" s="352" t="s">
        <v>211</v>
      </c>
      <c r="B8" s="351"/>
      <c r="C8" s="351"/>
      <c r="D8" s="351"/>
      <c r="E8" s="351"/>
    </row>
    <row r="9" spans="1:5" x14ac:dyDescent="0.2">
      <c r="A9" s="353"/>
      <c r="B9" s="353"/>
      <c r="C9" s="353"/>
      <c r="D9" s="353"/>
      <c r="E9" s="353"/>
    </row>
    <row r="10" spans="1:5" ht="14.25" x14ac:dyDescent="0.2">
      <c r="A10" s="354" t="s">
        <v>129</v>
      </c>
      <c r="B10" s="349" t="s">
        <v>122</v>
      </c>
      <c r="C10" s="246" t="s">
        <v>123</v>
      </c>
      <c r="D10" s="246" t="s">
        <v>123</v>
      </c>
      <c r="E10" s="246" t="s">
        <v>123</v>
      </c>
    </row>
    <row r="11" spans="1:5" ht="42.75" x14ac:dyDescent="0.2">
      <c r="A11" s="355"/>
      <c r="B11" s="349"/>
      <c r="C11" s="247" t="s">
        <v>212</v>
      </c>
      <c r="D11" s="247" t="s">
        <v>213</v>
      </c>
      <c r="E11" s="247" t="s">
        <v>214</v>
      </c>
    </row>
    <row r="12" spans="1:5" s="23" customFormat="1" ht="12.75" customHeight="1" x14ac:dyDescent="0.2">
      <c r="A12" s="248">
        <v>1</v>
      </c>
      <c r="B12" s="248">
        <v>2</v>
      </c>
      <c r="C12" s="248">
        <v>3</v>
      </c>
      <c r="D12" s="248">
        <v>4</v>
      </c>
      <c r="E12" s="248">
        <v>5</v>
      </c>
    </row>
    <row r="13" spans="1:5" ht="44.25" customHeight="1" x14ac:dyDescent="0.2">
      <c r="A13" s="249" t="s">
        <v>74</v>
      </c>
      <c r="B13" s="250" t="s">
        <v>124</v>
      </c>
      <c r="C13" s="251">
        <f>C14</f>
        <v>22709.5</v>
      </c>
      <c r="D13" s="251">
        <f>D14</f>
        <v>23370.6</v>
      </c>
      <c r="E13" s="251">
        <f>E14</f>
        <v>24076</v>
      </c>
    </row>
    <row r="14" spans="1:5" ht="30" x14ac:dyDescent="0.2">
      <c r="A14" s="252" t="s">
        <v>74</v>
      </c>
      <c r="B14" s="24" t="s">
        <v>125</v>
      </c>
      <c r="C14" s="244">
        <f>'приложение 2 на 2022 '!E33</f>
        <v>22709.5</v>
      </c>
      <c r="D14" s="244">
        <f>'ПРИЛОЖЕНИЕ 2 на 2023'!E32</f>
        <v>23370.6</v>
      </c>
      <c r="E14" s="244">
        <f>'ПРИЛОЖЕНИЕ 2 на 2024 год'!E32</f>
        <v>24076</v>
      </c>
    </row>
    <row r="15" spans="1:5" ht="42.75" x14ac:dyDescent="0.2">
      <c r="A15" s="249" t="s">
        <v>223</v>
      </c>
      <c r="B15" s="250" t="s">
        <v>77</v>
      </c>
      <c r="C15" s="251">
        <f>C16+C17+C18+C20+C21+C22+C23+C24+C25+C19</f>
        <v>85121.459690000003</v>
      </c>
      <c r="D15" s="251">
        <f>D16+D17+D18+D20+D21+D22+D23+D24+D25+D19</f>
        <v>40001.157670000001</v>
      </c>
      <c r="E15" s="251">
        <f t="shared" ref="E15" si="0">E16+E17+E18+E20+E21+E22+E23+E24+E25+E19</f>
        <v>680.8</v>
      </c>
    </row>
    <row r="16" spans="1:5" ht="75" x14ac:dyDescent="0.2">
      <c r="A16" s="252" t="s">
        <v>78</v>
      </c>
      <c r="B16" s="24" t="s">
        <v>126</v>
      </c>
      <c r="C16" s="244">
        <f>'приложение 2 на 2022 '!E41</f>
        <v>2941.4189999999999</v>
      </c>
      <c r="D16" s="244">
        <v>0</v>
      </c>
      <c r="E16" s="244">
        <v>0</v>
      </c>
    </row>
    <row r="17" spans="1:5" ht="135" x14ac:dyDescent="0.2">
      <c r="A17" s="253" t="s">
        <v>170</v>
      </c>
      <c r="B17" s="24" t="s">
        <v>171</v>
      </c>
      <c r="C17" s="244">
        <v>0</v>
      </c>
      <c r="D17" s="244">
        <f>'ПРИЛОЖЕНИЕ 2 на 2023'!E35</f>
        <v>2590.35</v>
      </c>
      <c r="E17" s="244">
        <v>0</v>
      </c>
    </row>
    <row r="18" spans="1:5" ht="45" x14ac:dyDescent="0.2">
      <c r="A18" s="252" t="s">
        <v>209</v>
      </c>
      <c r="B18" s="24" t="s">
        <v>221</v>
      </c>
      <c r="C18" s="244">
        <f>'приложение 2 на 2022 '!E42</f>
        <v>10329.361999999999</v>
      </c>
      <c r="D18" s="244">
        <f>'ПРИЛОЖЕНИЕ 2 на 2023'!E34</f>
        <v>8000</v>
      </c>
      <c r="E18" s="244">
        <v>0</v>
      </c>
    </row>
    <row r="19" spans="1:5" ht="120" x14ac:dyDescent="0.2">
      <c r="A19" s="252" t="s">
        <v>406</v>
      </c>
      <c r="B19" s="24" t="s">
        <v>409</v>
      </c>
      <c r="C19" s="244">
        <f>'приложение 2 на 2022 '!E43</f>
        <v>56521.839690000001</v>
      </c>
      <c r="D19" s="244">
        <f>'ПРИЛОЖЕНИЕ 2 на 2023'!E37</f>
        <v>28789.20767</v>
      </c>
      <c r="E19" s="244">
        <v>0</v>
      </c>
    </row>
    <row r="20" spans="1:5" ht="15" x14ac:dyDescent="0.2">
      <c r="A20" s="252" t="s">
        <v>79</v>
      </c>
      <c r="B20" s="24" t="s">
        <v>215</v>
      </c>
      <c r="C20" s="244">
        <f>'приложение 2 на 2022 '!E36</f>
        <v>793.9</v>
      </c>
      <c r="D20" s="244">
        <f>'ПРИЛОЖЕНИЕ 2 на 2023'!E36</f>
        <v>621.6</v>
      </c>
      <c r="E20" s="244">
        <f>'ПРИЛОЖЕНИЕ 2 на 2024 год'!E34</f>
        <v>680.8</v>
      </c>
    </row>
    <row r="21" spans="1:5" ht="15" x14ac:dyDescent="0.2">
      <c r="A21" s="252" t="s">
        <v>79</v>
      </c>
      <c r="B21" s="24" t="s">
        <v>217</v>
      </c>
      <c r="C21" s="244">
        <f>'приложение 2 на 2022 '!E35</f>
        <v>1701.5</v>
      </c>
      <c r="D21" s="244">
        <v>0</v>
      </c>
      <c r="E21" s="244">
        <v>0</v>
      </c>
    </row>
    <row r="22" spans="1:5" ht="15" x14ac:dyDescent="0.2">
      <c r="A22" s="252" t="s">
        <v>79</v>
      </c>
      <c r="B22" s="24" t="s">
        <v>218</v>
      </c>
      <c r="C22" s="244">
        <f>'приложение 2 на 2022 '!E37</f>
        <v>3000</v>
      </c>
      <c r="D22" s="244">
        <v>0</v>
      </c>
      <c r="E22" s="244">
        <v>0</v>
      </c>
    </row>
    <row r="23" spans="1:5" ht="15" x14ac:dyDescent="0.2">
      <c r="A23" s="252" t="s">
        <v>79</v>
      </c>
      <c r="B23" s="24" t="s">
        <v>219</v>
      </c>
      <c r="C23" s="244">
        <f>'приложение 2 на 2022 '!E38</f>
        <v>1054.9000000000001</v>
      </c>
      <c r="D23" s="244">
        <v>0</v>
      </c>
      <c r="E23" s="244">
        <v>0</v>
      </c>
    </row>
    <row r="24" spans="1:5" ht="15" x14ac:dyDescent="0.2">
      <c r="A24" s="252" t="s">
        <v>79</v>
      </c>
      <c r="B24" s="24" t="s">
        <v>216</v>
      </c>
      <c r="C24" s="244">
        <f>'приложение 2 на 2022 '!E39</f>
        <v>909.7</v>
      </c>
      <c r="D24" s="244">
        <v>0</v>
      </c>
      <c r="E24" s="244">
        <v>0</v>
      </c>
    </row>
    <row r="25" spans="1:5" ht="15" x14ac:dyDescent="0.2">
      <c r="A25" s="252" t="s">
        <v>79</v>
      </c>
      <c r="B25" s="24" t="s">
        <v>220</v>
      </c>
      <c r="C25" s="244">
        <f>'приложение 2 на 2022 '!E40</f>
        <v>7868.8389999999999</v>
      </c>
      <c r="D25" s="244">
        <v>0</v>
      </c>
      <c r="E25" s="244">
        <v>0</v>
      </c>
    </row>
    <row r="26" spans="1:5" ht="30" x14ac:dyDescent="0.2">
      <c r="A26" s="254" t="s">
        <v>222</v>
      </c>
      <c r="B26" s="245" t="s">
        <v>82</v>
      </c>
      <c r="C26" s="255">
        <f>C27+C28</f>
        <v>303.12</v>
      </c>
      <c r="D26" s="255">
        <f t="shared" ref="D26:E26" si="1">D27+D28</f>
        <v>303.12</v>
      </c>
      <c r="E26" s="255">
        <f t="shared" si="1"/>
        <v>313.41999999999996</v>
      </c>
    </row>
    <row r="27" spans="1:5" ht="42.6" customHeight="1" x14ac:dyDescent="0.2">
      <c r="A27" s="252" t="s">
        <v>83</v>
      </c>
      <c r="B27" s="24" t="s">
        <v>127</v>
      </c>
      <c r="C27" s="244">
        <f>'приложение 2 на 2022 '!E45</f>
        <v>3.52</v>
      </c>
      <c r="D27" s="244">
        <f>'ПРИЛОЖЕНИЕ 2 на 2023'!E39</f>
        <v>3.52</v>
      </c>
      <c r="E27" s="244">
        <f>'ПРИЛОЖЕНИЕ 2 на 2024 год'!E36</f>
        <v>3.52</v>
      </c>
    </row>
    <row r="28" spans="1:5" ht="60" x14ac:dyDescent="0.2">
      <c r="A28" s="256" t="s">
        <v>270</v>
      </c>
      <c r="B28" s="256" t="s">
        <v>86</v>
      </c>
      <c r="C28" s="257">
        <f>'приложение 2 на 2022 '!E46</f>
        <v>299.60000000000002</v>
      </c>
      <c r="D28" s="257">
        <f>'ПРИЛОЖЕНИЕ 2 на 2023'!E40</f>
        <v>299.60000000000002</v>
      </c>
      <c r="E28" s="257">
        <f>'ПРИЛОЖЕНИЕ 2 на 2024 год'!E37</f>
        <v>309.89999999999998</v>
      </c>
    </row>
    <row r="29" spans="1:5" ht="45" x14ac:dyDescent="0.2">
      <c r="A29" s="258" t="s">
        <v>88</v>
      </c>
      <c r="B29" s="259" t="s">
        <v>89</v>
      </c>
      <c r="C29" s="255">
        <f>SUM(C30:C30)</f>
        <v>14214.67</v>
      </c>
      <c r="D29" s="255">
        <f>SUM(D30:D30)</f>
        <v>0</v>
      </c>
      <c r="E29" s="255">
        <f>'ПРИЛОЖЕНИЕ 2 на 2024 год'!E38</f>
        <v>0</v>
      </c>
    </row>
    <row r="30" spans="1:5" ht="45" x14ac:dyDescent="0.2">
      <c r="A30" s="262" t="s">
        <v>88</v>
      </c>
      <c r="B30" s="263" t="s">
        <v>89</v>
      </c>
      <c r="C30" s="264">
        <f>'приложение 2 на 2022 '!E48</f>
        <v>14214.67</v>
      </c>
      <c r="D30" s="264"/>
      <c r="E30" s="264"/>
    </row>
    <row r="31" spans="1:5" ht="14.25" x14ac:dyDescent="0.2">
      <c r="A31" s="260"/>
      <c r="B31" s="261" t="s">
        <v>128</v>
      </c>
      <c r="C31" s="251">
        <f>C29+C26+C15+C13</f>
        <v>122348.74969</v>
      </c>
      <c r="D31" s="251">
        <f>D29+D26+D15+D13</f>
        <v>63674.877670000002</v>
      </c>
      <c r="E31" s="251">
        <f>E29+E26+E15+E13</f>
        <v>25070.22</v>
      </c>
    </row>
    <row r="32" spans="1:5" ht="14.25" x14ac:dyDescent="0.2">
      <c r="A32" s="26"/>
      <c r="B32" s="26"/>
      <c r="C32" s="27"/>
      <c r="D32" s="28"/>
      <c r="E32" s="28"/>
    </row>
    <row r="33" spans="1:3" ht="102.75" customHeight="1" x14ac:dyDescent="0.2">
      <c r="A33"/>
      <c r="B33"/>
      <c r="C33"/>
    </row>
    <row r="34" spans="1:3" ht="69" customHeight="1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x14ac:dyDescent="0.2">
      <c r="A38"/>
      <c r="B38"/>
      <c r="C38"/>
    </row>
    <row r="39" spans="1:3" ht="85.5" customHeight="1" x14ac:dyDescent="0.2">
      <c r="A39"/>
      <c r="B39"/>
      <c r="C39"/>
    </row>
    <row r="40" spans="1:3" ht="80.25" customHeight="1" x14ac:dyDescent="0.2">
      <c r="A40"/>
      <c r="B40"/>
      <c r="C40"/>
    </row>
    <row r="41" spans="1:3" ht="102.75" customHeight="1" x14ac:dyDescent="0.2">
      <c r="A41"/>
      <c r="B41"/>
      <c r="C41"/>
    </row>
    <row r="42" spans="1:3" x14ac:dyDescent="0.2">
      <c r="A42"/>
      <c r="B42"/>
      <c r="C42"/>
    </row>
    <row r="43" spans="1:3" x14ac:dyDescent="0.2">
      <c r="A43"/>
      <c r="B43"/>
      <c r="C43"/>
    </row>
    <row r="44" spans="1:3" x14ac:dyDescent="0.2">
      <c r="A44"/>
      <c r="B44"/>
      <c r="C44"/>
    </row>
    <row r="45" spans="1:3" x14ac:dyDescent="0.2">
      <c r="A45"/>
      <c r="B45"/>
      <c r="C45"/>
    </row>
    <row r="46" spans="1:3" ht="66" customHeight="1" x14ac:dyDescent="0.2">
      <c r="A46"/>
      <c r="B46"/>
      <c r="C46"/>
    </row>
    <row r="47" spans="1:3" ht="81" customHeight="1" x14ac:dyDescent="0.2">
      <c r="A47"/>
      <c r="B47"/>
      <c r="C47"/>
    </row>
    <row r="48" spans="1:3" ht="68.25" customHeight="1" x14ac:dyDescent="0.2">
      <c r="A48"/>
      <c r="B48"/>
      <c r="C48"/>
    </row>
    <row r="49" spans="1:3" ht="94.5" customHeight="1" x14ac:dyDescent="0.2">
      <c r="A49"/>
      <c r="B49"/>
      <c r="C49"/>
    </row>
    <row r="50" spans="1:3" x14ac:dyDescent="0.2">
      <c r="A50"/>
      <c r="B50"/>
      <c r="C50"/>
    </row>
    <row r="51" spans="1:3" x14ac:dyDescent="0.2">
      <c r="A51"/>
      <c r="B51"/>
      <c r="C51"/>
    </row>
    <row r="52" spans="1:3" x14ac:dyDescent="0.2">
      <c r="A52"/>
      <c r="B52"/>
      <c r="C52"/>
    </row>
    <row r="53" spans="1:3" ht="65.25" customHeight="1" x14ac:dyDescent="0.2">
      <c r="A53"/>
      <c r="B53"/>
      <c r="C53"/>
    </row>
    <row r="54" spans="1:3" ht="81" customHeight="1" x14ac:dyDescent="0.2">
      <c r="A54"/>
      <c r="B54"/>
      <c r="C54"/>
    </row>
    <row r="55" spans="1:3" ht="60.75" customHeight="1" x14ac:dyDescent="0.2">
      <c r="A55"/>
      <c r="B55"/>
      <c r="C55"/>
    </row>
    <row r="56" spans="1:3" ht="63.75" customHeight="1" x14ac:dyDescent="0.2">
      <c r="A56"/>
      <c r="B56"/>
      <c r="C56"/>
    </row>
    <row r="57" spans="1:3" ht="52.5" customHeight="1" x14ac:dyDescent="0.2">
      <c r="A57"/>
      <c r="B57"/>
      <c r="C57"/>
    </row>
    <row r="58" spans="1:3" ht="65.25" customHeight="1" x14ac:dyDescent="0.2">
      <c r="A58"/>
      <c r="B58"/>
      <c r="C58"/>
    </row>
    <row r="59" spans="1:3" ht="97.5" customHeight="1" x14ac:dyDescent="0.2">
      <c r="A59"/>
      <c r="B59"/>
      <c r="C59"/>
    </row>
    <row r="60" spans="1:3" ht="78.75" customHeight="1" x14ac:dyDescent="0.2">
      <c r="A60"/>
      <c r="B60"/>
      <c r="C60"/>
    </row>
    <row r="61" spans="1:3" ht="48" customHeight="1" x14ac:dyDescent="0.2">
      <c r="A61"/>
      <c r="B61"/>
      <c r="C61"/>
    </row>
    <row r="62" spans="1:3" ht="84" customHeight="1" x14ac:dyDescent="0.2">
      <c r="A62"/>
      <c r="B62"/>
      <c r="C62"/>
    </row>
    <row r="63" spans="1:3" ht="65.25" customHeight="1" x14ac:dyDescent="0.2">
      <c r="A63"/>
      <c r="B63"/>
      <c r="C63"/>
    </row>
    <row r="64" spans="1:3" x14ac:dyDescent="0.2">
      <c r="A64"/>
      <c r="B64"/>
      <c r="C64"/>
    </row>
    <row r="65" spans="1:3" x14ac:dyDescent="0.2">
      <c r="A65"/>
      <c r="B65"/>
      <c r="C65"/>
    </row>
    <row r="66" spans="1:3" x14ac:dyDescent="0.2">
      <c r="A66"/>
      <c r="B66"/>
      <c r="C66"/>
    </row>
    <row r="67" spans="1:3" x14ac:dyDescent="0.2">
      <c r="A67"/>
      <c r="B67"/>
      <c r="C67"/>
    </row>
    <row r="68" spans="1:3" x14ac:dyDescent="0.2">
      <c r="A68"/>
      <c r="B68"/>
      <c r="C68"/>
    </row>
    <row r="69" spans="1:3" x14ac:dyDescent="0.2">
      <c r="A69"/>
      <c r="B69"/>
      <c r="C69"/>
    </row>
    <row r="70" spans="1:3" ht="21" customHeight="1" x14ac:dyDescent="0.2">
      <c r="A70"/>
      <c r="B70"/>
      <c r="C70"/>
    </row>
    <row r="71" spans="1:3" ht="51" customHeight="1" x14ac:dyDescent="0.2">
      <c r="A71"/>
      <c r="B71"/>
      <c r="C71"/>
    </row>
    <row r="72" spans="1:3" x14ac:dyDescent="0.2">
      <c r="A72"/>
      <c r="B72"/>
      <c r="C72"/>
    </row>
    <row r="73" spans="1:3" x14ac:dyDescent="0.2">
      <c r="A73"/>
      <c r="B73"/>
      <c r="C73"/>
    </row>
    <row r="74" spans="1:3" ht="24.75" customHeight="1" x14ac:dyDescent="0.2">
      <c r="A74"/>
      <c r="B74"/>
      <c r="C74"/>
    </row>
    <row r="75" spans="1:3" x14ac:dyDescent="0.2">
      <c r="A75"/>
      <c r="B75"/>
      <c r="C75"/>
    </row>
    <row r="76" spans="1:3" ht="22.5" customHeight="1" x14ac:dyDescent="0.2">
      <c r="A76"/>
      <c r="B76"/>
      <c r="C76"/>
    </row>
    <row r="77" spans="1:3" x14ac:dyDescent="0.2">
      <c r="A77"/>
      <c r="B77"/>
      <c r="C77"/>
    </row>
  </sheetData>
  <mergeCells count="8">
    <mergeCell ref="C1:E1"/>
    <mergeCell ref="C2:E2"/>
    <mergeCell ref="C3:E3"/>
    <mergeCell ref="C4:E4"/>
    <mergeCell ref="B10:B11"/>
    <mergeCell ref="A7:E7"/>
    <mergeCell ref="A8:E9"/>
    <mergeCell ref="A10:A11"/>
  </mergeCells>
  <pageMargins left="0.70866141732283472" right="0" top="0.78740157480314965" bottom="0.78740157480314965" header="0.31496062992125984" footer="0.31496062992125984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4"/>
  <sheetViews>
    <sheetView topLeftCell="A19" workbookViewId="0">
      <selection activeCell="D14" sqref="D14"/>
    </sheetView>
  </sheetViews>
  <sheetFormatPr defaultRowHeight="12.75" x14ac:dyDescent="0.2"/>
  <cols>
    <col min="1" max="1" width="36.140625" customWidth="1"/>
    <col min="2" max="2" width="9.140625" style="32" customWidth="1"/>
    <col min="3" max="3" width="7.140625" style="32" customWidth="1"/>
    <col min="4" max="4" width="12.7109375" style="32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4.25" x14ac:dyDescent="0.2">
      <c r="C1" s="29"/>
      <c r="F1" s="332" t="s">
        <v>130</v>
      </c>
    </row>
    <row r="2" spans="1:6" ht="15" x14ac:dyDescent="0.25">
      <c r="C2" s="30"/>
      <c r="F2" s="333" t="s">
        <v>131</v>
      </c>
    </row>
    <row r="3" spans="1:6" ht="15" x14ac:dyDescent="0.25">
      <c r="C3" s="30"/>
      <c r="F3" s="333" t="s">
        <v>93</v>
      </c>
    </row>
    <row r="4" spans="1:6" ht="15.75" x14ac:dyDescent="0.25">
      <c r="B4" s="30"/>
      <c r="C4" s="30"/>
      <c r="F4" s="193" t="s">
        <v>485</v>
      </c>
    </row>
    <row r="5" spans="1:6" ht="67.5" customHeight="1" thickBot="1" x14ac:dyDescent="0.25">
      <c r="A5" s="356" t="s">
        <v>224</v>
      </c>
      <c r="B5" s="356"/>
      <c r="C5" s="356"/>
      <c r="D5" s="356"/>
      <c r="E5" s="356"/>
      <c r="F5" s="356"/>
    </row>
    <row r="6" spans="1:6" ht="15.75" customHeight="1" x14ac:dyDescent="0.2">
      <c r="A6" s="357" t="s">
        <v>2</v>
      </c>
      <c r="B6" s="359" t="s">
        <v>132</v>
      </c>
      <c r="C6" s="359" t="s">
        <v>132</v>
      </c>
      <c r="D6" s="361" t="s">
        <v>133</v>
      </c>
      <c r="E6" s="361" t="s">
        <v>160</v>
      </c>
      <c r="F6" s="361" t="s">
        <v>225</v>
      </c>
    </row>
    <row r="7" spans="1:6" s="75" customFormat="1" ht="16.5" customHeight="1" x14ac:dyDescent="0.2">
      <c r="A7" s="358"/>
      <c r="B7" s="360"/>
      <c r="C7" s="360"/>
      <c r="D7" s="362"/>
      <c r="E7" s="362"/>
      <c r="F7" s="362"/>
    </row>
    <row r="8" spans="1:6" ht="19.5" customHeight="1" x14ac:dyDescent="0.2">
      <c r="A8" s="358"/>
      <c r="B8" s="360"/>
      <c r="C8" s="360"/>
      <c r="D8" s="363"/>
      <c r="E8" s="363"/>
      <c r="F8" s="363"/>
    </row>
    <row r="9" spans="1:6" ht="15.75" customHeight="1" x14ac:dyDescent="0.2">
      <c r="A9" s="33" t="s">
        <v>134</v>
      </c>
      <c r="B9" s="34" t="s">
        <v>4</v>
      </c>
      <c r="C9" s="34"/>
      <c r="D9" s="40">
        <f>SUM(D10:D14)</f>
        <v>17464.7</v>
      </c>
      <c r="E9" s="40">
        <f>E10+E11+E13+E14</f>
        <v>17285.11</v>
      </c>
      <c r="F9" s="40">
        <f>F10+F11+F13+F14</f>
        <v>17516.120000000003</v>
      </c>
    </row>
    <row r="10" spans="1:6" ht="32.25" customHeight="1" x14ac:dyDescent="0.2">
      <c r="A10" s="171" t="s">
        <v>135</v>
      </c>
      <c r="B10" s="170"/>
      <c r="C10" s="170" t="s">
        <v>6</v>
      </c>
      <c r="D10" s="167">
        <f>'приложение 7'!G20</f>
        <v>0</v>
      </c>
      <c r="E10" s="167">
        <f>'приложение 7'!H20</f>
        <v>200</v>
      </c>
      <c r="F10" s="167">
        <f>'приложение 7'!I20</f>
        <v>300</v>
      </c>
    </row>
    <row r="11" spans="1:6" ht="32.25" customHeight="1" x14ac:dyDescent="0.2">
      <c r="A11" s="171" t="s">
        <v>136</v>
      </c>
      <c r="B11" s="170"/>
      <c r="C11" s="170" t="s">
        <v>8</v>
      </c>
      <c r="D11" s="167">
        <f>'приложение 7'!G21</f>
        <v>16499</v>
      </c>
      <c r="E11" s="167">
        <f>'приложение 7'!H21</f>
        <v>15685.11</v>
      </c>
      <c r="F11" s="167">
        <f>'приложение 7'!I21</f>
        <v>15816.12</v>
      </c>
    </row>
    <row r="12" spans="1:6" ht="20.25" customHeight="1" x14ac:dyDescent="0.2">
      <c r="A12" s="171" t="s">
        <v>36</v>
      </c>
      <c r="B12" s="170"/>
      <c r="C12" s="170" t="s">
        <v>37</v>
      </c>
      <c r="D12" s="167">
        <f>'приложение 7'!G48</f>
        <v>229.7</v>
      </c>
      <c r="E12" s="167">
        <f>'приложение 7'!H48</f>
        <v>0</v>
      </c>
      <c r="F12" s="167">
        <f>'приложение 7'!I48</f>
        <v>0</v>
      </c>
    </row>
    <row r="13" spans="1:6" ht="30" customHeight="1" x14ac:dyDescent="0.2">
      <c r="A13" s="171" t="s">
        <v>137</v>
      </c>
      <c r="B13" s="170"/>
      <c r="C13" s="170" t="s">
        <v>11</v>
      </c>
      <c r="D13" s="167">
        <f>'приложение 7'!G63</f>
        <v>0</v>
      </c>
      <c r="E13" s="167">
        <f>'приложение 7'!H63</f>
        <v>1000</v>
      </c>
      <c r="F13" s="167">
        <f>'приложение 7'!I63</f>
        <v>1000</v>
      </c>
    </row>
    <row r="14" spans="1:6" ht="16.5" customHeight="1" x14ac:dyDescent="0.25">
      <c r="A14" s="35" t="s">
        <v>14</v>
      </c>
      <c r="B14" s="36"/>
      <c r="C14" s="36" t="s">
        <v>13</v>
      </c>
      <c r="D14" s="37">
        <f>'приложение 7'!G66</f>
        <v>736</v>
      </c>
      <c r="E14" s="37">
        <f>'приложение 7'!H70</f>
        <v>400</v>
      </c>
      <c r="F14" s="37">
        <f>'приложение 7'!I70</f>
        <v>400</v>
      </c>
    </row>
    <row r="15" spans="1:6" ht="18.75" customHeight="1" x14ac:dyDescent="0.25">
      <c r="A15" s="33" t="s">
        <v>138</v>
      </c>
      <c r="B15" s="34" t="s">
        <v>101</v>
      </c>
      <c r="C15" s="39"/>
      <c r="D15" s="40">
        <f>+D16</f>
        <v>299.60000000000002</v>
      </c>
      <c r="E15" s="40">
        <f>+E16</f>
        <v>299.60000000000002</v>
      </c>
      <c r="F15" s="40">
        <f>+F16</f>
        <v>309.89999999999998</v>
      </c>
    </row>
    <row r="16" spans="1:6" ht="50.25" customHeight="1" x14ac:dyDescent="0.25">
      <c r="A16" s="35" t="s">
        <v>139</v>
      </c>
      <c r="B16" s="36"/>
      <c r="C16" s="36" t="s">
        <v>28</v>
      </c>
      <c r="D16" s="37">
        <f>'приложение 7'!G80</f>
        <v>299.60000000000002</v>
      </c>
      <c r="E16" s="37">
        <f>'приложение 7'!H80</f>
        <v>299.60000000000002</v>
      </c>
      <c r="F16" s="37">
        <f>'приложение 7'!I80</f>
        <v>309.89999999999998</v>
      </c>
    </row>
    <row r="17" spans="1:6" ht="27" customHeight="1" x14ac:dyDescent="0.2">
      <c r="A17" s="33" t="s">
        <v>140</v>
      </c>
      <c r="B17" s="34" t="s">
        <v>24</v>
      </c>
      <c r="C17" s="34"/>
      <c r="D17" s="40">
        <f>D18</f>
        <v>200</v>
      </c>
      <c r="E17" s="40">
        <f t="shared" ref="E17:F17" si="0">E18</f>
        <v>200</v>
      </c>
      <c r="F17" s="40">
        <f t="shared" si="0"/>
        <v>200</v>
      </c>
    </row>
    <row r="18" spans="1:6" ht="24.75" customHeight="1" x14ac:dyDescent="0.25">
      <c r="A18" s="41" t="s">
        <v>104</v>
      </c>
      <c r="B18" s="42"/>
      <c r="C18" s="36" t="s">
        <v>33</v>
      </c>
      <c r="D18" s="37">
        <f>'приложение 7'!G84</f>
        <v>200</v>
      </c>
      <c r="E18" s="37">
        <f>'приложение 7'!H88</f>
        <v>200</v>
      </c>
      <c r="F18" s="37">
        <f>'приложение 7'!I88</f>
        <v>200</v>
      </c>
    </row>
    <row r="19" spans="1:6" ht="15.75" customHeight="1" x14ac:dyDescent="0.25">
      <c r="A19" s="33" t="s">
        <v>141</v>
      </c>
      <c r="B19" s="34" t="s">
        <v>106</v>
      </c>
      <c r="C19" s="39"/>
      <c r="D19" s="40">
        <f>SUM(D20:D21)</f>
        <v>15892.14</v>
      </c>
      <c r="E19" s="40">
        <f>SUM(E20:E21)</f>
        <v>5506.21</v>
      </c>
      <c r="F19" s="40">
        <f>SUM(F20:F21)</f>
        <v>7833.46</v>
      </c>
    </row>
    <row r="20" spans="1:6" ht="17.25" customHeight="1" x14ac:dyDescent="0.25">
      <c r="A20" s="35" t="s">
        <v>142</v>
      </c>
      <c r="B20" s="36"/>
      <c r="C20" s="36" t="s">
        <v>25</v>
      </c>
      <c r="D20" s="44">
        <f>'приложение 7'!G92</f>
        <v>15087.14</v>
      </c>
      <c r="E20" s="44">
        <f>'приложение 7'!H92</f>
        <v>5201.21</v>
      </c>
      <c r="F20" s="44">
        <f>'приложение 7'!I92</f>
        <v>7528.46</v>
      </c>
    </row>
    <row r="21" spans="1:6" ht="15" customHeight="1" x14ac:dyDescent="0.25">
      <c r="A21" s="35" t="s">
        <v>108</v>
      </c>
      <c r="B21" s="36"/>
      <c r="C21" s="36" t="s">
        <v>15</v>
      </c>
      <c r="D21" s="44">
        <f>'приложение 7'!G110</f>
        <v>805</v>
      </c>
      <c r="E21" s="44">
        <f>'приложение 7'!H110</f>
        <v>305</v>
      </c>
      <c r="F21" s="44">
        <f>'приложение 7'!I110</f>
        <v>305</v>
      </c>
    </row>
    <row r="22" spans="1:6" s="21" customFormat="1" ht="13.5" customHeight="1" x14ac:dyDescent="0.2">
      <c r="A22" s="45" t="s">
        <v>143</v>
      </c>
      <c r="B22" s="43" t="s">
        <v>26</v>
      </c>
      <c r="C22" s="43"/>
      <c r="D22" s="40">
        <f>SUM(D23:D25)</f>
        <v>111247.86</v>
      </c>
      <c r="E22" s="40">
        <f>SUM(E23:E25)</f>
        <v>60231.49</v>
      </c>
      <c r="F22" s="40">
        <f>SUM(F23:F25)</f>
        <v>19255.21</v>
      </c>
    </row>
    <row r="23" spans="1:6" ht="15" x14ac:dyDescent="0.25">
      <c r="A23" s="35" t="s">
        <v>110</v>
      </c>
      <c r="B23" s="36"/>
      <c r="C23" s="36" t="s">
        <v>16</v>
      </c>
      <c r="D23" s="44">
        <f>'приложение 7'!G120</f>
        <v>68012.97</v>
      </c>
      <c r="E23" s="44">
        <f>'приложение 7'!H120</f>
        <v>33161.67</v>
      </c>
      <c r="F23" s="44">
        <f>'приложение 7'!I120</f>
        <v>1492.85</v>
      </c>
    </row>
    <row r="24" spans="1:6" ht="15" x14ac:dyDescent="0.25">
      <c r="A24" s="35" t="s">
        <v>111</v>
      </c>
      <c r="B24" s="36"/>
      <c r="C24" s="36" t="s">
        <v>29</v>
      </c>
      <c r="D24" s="44">
        <f>'приложение 7'!G154</f>
        <v>221.23</v>
      </c>
      <c r="E24" s="44">
        <f>'приложение 7'!H154</f>
        <v>35</v>
      </c>
      <c r="F24" s="44">
        <f>'приложение 7'!I154</f>
        <v>35</v>
      </c>
    </row>
    <row r="25" spans="1:6" ht="15" x14ac:dyDescent="0.25">
      <c r="A25" s="35" t="s">
        <v>112</v>
      </c>
      <c r="B25" s="36"/>
      <c r="C25" s="36" t="s">
        <v>17</v>
      </c>
      <c r="D25" s="44">
        <f>'приложение 7'!G164</f>
        <v>43013.66</v>
      </c>
      <c r="E25" s="44">
        <f>'приложение 7'!H164</f>
        <v>27034.82</v>
      </c>
      <c r="F25" s="44">
        <f>'приложение 7'!I164</f>
        <v>17727.36</v>
      </c>
    </row>
    <row r="26" spans="1:6" s="21" customFormat="1" ht="14.45" customHeight="1" x14ac:dyDescent="0.2">
      <c r="A26" s="45" t="s">
        <v>144</v>
      </c>
      <c r="B26" s="43" t="s">
        <v>30</v>
      </c>
      <c r="C26" s="43"/>
      <c r="D26" s="40">
        <f>+D27</f>
        <v>814.24</v>
      </c>
      <c r="E26" s="40">
        <f>+E27</f>
        <v>200</v>
      </c>
      <c r="F26" s="40">
        <f>+F27</f>
        <v>200</v>
      </c>
    </row>
    <row r="27" spans="1:6" s="21" customFormat="1" ht="29.25" customHeight="1" x14ac:dyDescent="0.25">
      <c r="A27" s="165" t="s">
        <v>114</v>
      </c>
      <c r="B27" s="38"/>
      <c r="C27" s="166" t="s">
        <v>18</v>
      </c>
      <c r="D27" s="167">
        <f>'приложение 7'!G194</f>
        <v>814.24</v>
      </c>
      <c r="E27" s="167">
        <f>'приложение 7'!H194</f>
        <v>200</v>
      </c>
      <c r="F27" s="167">
        <f>'приложение 7'!I194</f>
        <v>200</v>
      </c>
    </row>
    <row r="28" spans="1:6" ht="27.75" customHeight="1" x14ac:dyDescent="0.2">
      <c r="A28" s="33" t="s">
        <v>145</v>
      </c>
      <c r="B28" s="34" t="s">
        <v>19</v>
      </c>
      <c r="C28" s="34"/>
      <c r="D28" s="40">
        <f>D29</f>
        <v>12276.83</v>
      </c>
      <c r="E28" s="40">
        <f t="shared" ref="E28:F28" si="1">E29</f>
        <v>8077.04</v>
      </c>
      <c r="F28" s="40">
        <f t="shared" si="1"/>
        <v>7332.58</v>
      </c>
    </row>
    <row r="29" spans="1:6" ht="15" x14ac:dyDescent="0.25">
      <c r="A29" s="46" t="s">
        <v>146</v>
      </c>
      <c r="B29" s="47"/>
      <c r="C29" s="36" t="s">
        <v>20</v>
      </c>
      <c r="D29" s="37">
        <f>'приложение 7'!G204</f>
        <v>12276.83</v>
      </c>
      <c r="E29" s="37">
        <f>'приложение 7'!H204</f>
        <v>8077.04</v>
      </c>
      <c r="F29" s="37">
        <f>'приложение 7'!I204</f>
        <v>7332.58</v>
      </c>
    </row>
    <row r="30" spans="1:6" ht="15" x14ac:dyDescent="0.25">
      <c r="A30" s="33" t="s">
        <v>147</v>
      </c>
      <c r="B30" s="34" t="s">
        <v>23</v>
      </c>
      <c r="C30" s="39"/>
      <c r="D30" s="40">
        <f>SUM(D31:D31)</f>
        <v>861.96</v>
      </c>
      <c r="E30" s="40">
        <f>SUM(E31:E31)</f>
        <v>635.80999999999995</v>
      </c>
      <c r="F30" s="40">
        <f>SUM(F31:F31)</f>
        <v>664.36</v>
      </c>
    </row>
    <row r="31" spans="1:6" s="31" customFormat="1" ht="35.25" customHeight="1" x14ac:dyDescent="0.2">
      <c r="A31" s="168" t="s">
        <v>148</v>
      </c>
      <c r="B31" s="169"/>
      <c r="C31" s="170" t="s">
        <v>21</v>
      </c>
      <c r="D31" s="167">
        <f>'приложение 7'!G224</f>
        <v>861.96</v>
      </c>
      <c r="E31" s="167">
        <f>'приложение 7'!H224</f>
        <v>635.80999999999995</v>
      </c>
      <c r="F31" s="167">
        <f>'приложение 7'!I224</f>
        <v>664.36</v>
      </c>
    </row>
    <row r="32" spans="1:6" ht="27.75" customHeight="1" x14ac:dyDescent="0.2">
      <c r="A32" s="33" t="s">
        <v>149</v>
      </c>
      <c r="B32" s="34" t="s">
        <v>118</v>
      </c>
      <c r="C32" s="34"/>
      <c r="D32" s="40">
        <f>+D33</f>
        <v>1142.7</v>
      </c>
      <c r="E32" s="40">
        <f>E33</f>
        <v>1100</v>
      </c>
      <c r="F32" s="40">
        <f>F33</f>
        <v>1000</v>
      </c>
    </row>
    <row r="33" spans="1:6" ht="15.75" customHeight="1" x14ac:dyDescent="0.25">
      <c r="A33" s="35" t="s">
        <v>150</v>
      </c>
      <c r="B33" s="36"/>
      <c r="C33" s="36" t="s">
        <v>35</v>
      </c>
      <c r="D33" s="37">
        <f>'приложение 7'!G232</f>
        <v>1142.7</v>
      </c>
      <c r="E33" s="37">
        <f>'приложение 7'!H232</f>
        <v>1100</v>
      </c>
      <c r="F33" s="37">
        <f>'приложение 7'!I232</f>
        <v>1000</v>
      </c>
    </row>
    <row r="34" spans="1:6" ht="16.5" hidden="1" customHeight="1" x14ac:dyDescent="0.25">
      <c r="A34" s="35" t="s">
        <v>151</v>
      </c>
      <c r="B34" s="36" t="s">
        <v>152</v>
      </c>
      <c r="C34" s="36" t="s">
        <v>152</v>
      </c>
      <c r="D34" s="37" t="e">
        <f>#REF!+#REF!+#REF!</f>
        <v>#REF!</v>
      </c>
      <c r="E34" s="37" t="e">
        <f>D34+#REF!+#REF!</f>
        <v>#REF!</v>
      </c>
      <c r="F34" s="37" t="e">
        <f>#REF!+#REF!+#REF!</f>
        <v>#REF!</v>
      </c>
    </row>
    <row r="35" spans="1:6" ht="24" hidden="1" customHeight="1" thickBot="1" x14ac:dyDescent="0.3">
      <c r="A35" s="35" t="s">
        <v>153</v>
      </c>
      <c r="B35" s="36" t="s">
        <v>154</v>
      </c>
      <c r="C35" s="36" t="s">
        <v>154</v>
      </c>
      <c r="D35" s="37" t="e">
        <f>#REF!+#REF!+#REF!</f>
        <v>#REF!</v>
      </c>
      <c r="E35" s="37" t="e">
        <f>D35+#REF!+#REF!</f>
        <v>#REF!</v>
      </c>
      <c r="F35" s="37" t="e">
        <f>#REF!+#REF!+#REF!</f>
        <v>#REF!</v>
      </c>
    </row>
    <row r="36" spans="1:6" ht="12.75" hidden="1" customHeight="1" thickBot="1" x14ac:dyDescent="0.3">
      <c r="A36" s="35" t="s">
        <v>155</v>
      </c>
      <c r="B36" s="36" t="s">
        <v>156</v>
      </c>
      <c r="C36" s="36" t="s">
        <v>156</v>
      </c>
      <c r="D36" s="37" t="e">
        <f>#REF!+#REF!+#REF!</f>
        <v>#REF!</v>
      </c>
      <c r="E36" s="37" t="e">
        <f>D36+#REF!+#REF!</f>
        <v>#REF!</v>
      </c>
      <c r="F36" s="37" t="e">
        <f>#REF!+#REF!+#REF!</f>
        <v>#REF!</v>
      </c>
    </row>
    <row r="37" spans="1:6" s="21" customFormat="1" ht="16.5" customHeight="1" thickBot="1" x14ac:dyDescent="0.25">
      <c r="A37" s="48" t="s">
        <v>157</v>
      </c>
      <c r="B37" s="49"/>
      <c r="C37" s="49"/>
      <c r="D37" s="50">
        <f>D32+D30+D28+D26+D22+D19+D17+D15+D9</f>
        <v>160200.03</v>
      </c>
      <c r="E37" s="50">
        <f>++E28+E26+E22+E17+E9+E32+E19+E30+E15</f>
        <v>93535.260000000009</v>
      </c>
      <c r="F37" s="50">
        <f>++F28+F26+F22+F17+F9+F32+F19+F30+F15</f>
        <v>54311.630000000005</v>
      </c>
    </row>
    <row r="38" spans="1:6" ht="13.5" hidden="1" customHeight="1" thickBot="1" x14ac:dyDescent="0.25">
      <c r="A38" s="51" t="s">
        <v>158</v>
      </c>
      <c r="B38" s="52"/>
      <c r="C38" s="52"/>
      <c r="D38" s="52"/>
    </row>
    <row r="39" spans="1:6" s="55" customFormat="1" ht="12.75" hidden="1" customHeight="1" x14ac:dyDescent="0.2">
      <c r="A39" s="53" t="s">
        <v>159</v>
      </c>
      <c r="B39" s="54"/>
      <c r="C39" s="54"/>
      <c r="D39" s="54"/>
    </row>
    <row r="40" spans="1:6" ht="7.5" customHeight="1" x14ac:dyDescent="0.2"/>
    <row r="41" spans="1:6" ht="12.75" customHeight="1" x14ac:dyDescent="0.25">
      <c r="A41" s="56"/>
    </row>
    <row r="42" spans="1:6" ht="15" customHeight="1" x14ac:dyDescent="0.2">
      <c r="A42" s="57"/>
    </row>
    <row r="43" spans="1:6" ht="15" customHeight="1" x14ac:dyDescent="0.2">
      <c r="A43" s="57"/>
    </row>
    <row r="44" spans="1:6" ht="15" customHeight="1" x14ac:dyDescent="0.25">
      <c r="A44" s="58"/>
    </row>
    <row r="45" spans="1:6" ht="15" customHeight="1" x14ac:dyDescent="0.25">
      <c r="A45" s="59"/>
    </row>
    <row r="46" spans="1:6" ht="12.75" customHeight="1" x14ac:dyDescent="0.25">
      <c r="A46" s="60"/>
    </row>
    <row r="47" spans="1:6" ht="12.75" customHeight="1" x14ac:dyDescent="0.25">
      <c r="A47" s="60"/>
    </row>
    <row r="49" spans="1:1" ht="15" x14ac:dyDescent="0.25">
      <c r="A49" s="60"/>
    </row>
    <row r="50" spans="1:1" ht="15" x14ac:dyDescent="0.25">
      <c r="A50" s="59"/>
    </row>
    <row r="51" spans="1:1" ht="15" x14ac:dyDescent="0.25">
      <c r="A51" s="60"/>
    </row>
    <row r="52" spans="1:1" ht="15" x14ac:dyDescent="0.25">
      <c r="A52" s="60"/>
    </row>
    <row r="54" spans="1:1" ht="15" x14ac:dyDescent="0.25">
      <c r="A54" s="60"/>
    </row>
  </sheetData>
  <mergeCells count="7">
    <mergeCell ref="A5:F5"/>
    <mergeCell ref="A6:A8"/>
    <mergeCell ref="B6:B8"/>
    <mergeCell ref="C6:C8"/>
    <mergeCell ref="E6:E8"/>
    <mergeCell ref="F6:F8"/>
    <mergeCell ref="D6:D8"/>
  </mergeCells>
  <pageMargins left="0.70866141732283472" right="0" top="0" bottom="0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963E9-CA16-4BB5-B2D2-8F73862598AF}">
  <dimension ref="A1:H145"/>
  <sheetViews>
    <sheetView zoomScaleNormal="100" workbookViewId="0">
      <selection activeCell="F4" sqref="F4"/>
    </sheetView>
  </sheetViews>
  <sheetFormatPr defaultRowHeight="12.75" x14ac:dyDescent="0.2"/>
  <cols>
    <col min="1" max="1" width="55.28515625" style="279" customWidth="1"/>
    <col min="2" max="2" width="15.140625" style="279" bestFit="1" customWidth="1"/>
    <col min="3" max="3" width="5.5703125" style="279" customWidth="1"/>
    <col min="4" max="4" width="11.28515625" style="279" bestFit="1" customWidth="1"/>
    <col min="5" max="5" width="11.28515625" style="279" customWidth="1"/>
    <col min="6" max="6" width="10.140625" style="279" bestFit="1" customWidth="1"/>
    <col min="7" max="7" width="32.42578125" style="279" bestFit="1" customWidth="1"/>
    <col min="8" max="8" width="10.140625" style="279" bestFit="1" customWidth="1"/>
    <col min="9" max="16384" width="9.140625" style="279"/>
  </cols>
  <sheetData>
    <row r="1" spans="1:8" ht="15.75" x14ac:dyDescent="0.25">
      <c r="A1" s="276"/>
      <c r="E1" s="276"/>
      <c r="F1" s="270" t="s">
        <v>448</v>
      </c>
    </row>
    <row r="2" spans="1:8" ht="15.75" x14ac:dyDescent="0.25">
      <c r="A2" s="276"/>
      <c r="E2" s="276"/>
      <c r="F2" s="270" t="s">
        <v>100</v>
      </c>
    </row>
    <row r="3" spans="1:8" ht="15.75" x14ac:dyDescent="0.25">
      <c r="A3" s="276"/>
      <c r="E3" s="276"/>
      <c r="F3" s="270" t="s">
        <v>93</v>
      </c>
    </row>
    <row r="4" spans="1:8" ht="15.75" x14ac:dyDescent="0.25">
      <c r="A4" s="276"/>
      <c r="E4" s="276"/>
      <c r="F4" s="193" t="s">
        <v>485</v>
      </c>
    </row>
    <row r="5" spans="1:8" x14ac:dyDescent="0.2">
      <c r="A5" s="364" t="s">
        <v>447</v>
      </c>
      <c r="B5" s="364"/>
      <c r="C5" s="364"/>
      <c r="D5" s="364"/>
      <c r="E5" s="364"/>
      <c r="F5" s="364"/>
    </row>
    <row r="6" spans="1:8" ht="15.75" x14ac:dyDescent="0.2">
      <c r="A6" s="364"/>
      <c r="B6" s="364"/>
      <c r="C6" s="364"/>
      <c r="D6" s="364"/>
      <c r="E6" s="364"/>
      <c r="F6" s="364"/>
      <c r="G6" s="277"/>
      <c r="H6" s="277"/>
    </row>
    <row r="7" spans="1:8" ht="18.75" x14ac:dyDescent="0.2">
      <c r="A7" s="365"/>
      <c r="B7" s="365"/>
      <c r="C7" s="365"/>
      <c r="D7" s="365"/>
      <c r="E7" s="365"/>
      <c r="F7" s="365"/>
      <c r="G7" s="319"/>
      <c r="H7" s="319"/>
    </row>
    <row r="8" spans="1:8" ht="18.75" x14ac:dyDescent="0.2">
      <c r="A8" s="366" t="s">
        <v>271</v>
      </c>
      <c r="B8" s="366" t="s">
        <v>1</v>
      </c>
      <c r="C8" s="366" t="s">
        <v>0</v>
      </c>
      <c r="D8" s="366" t="s">
        <v>193</v>
      </c>
      <c r="E8" s="366" t="s">
        <v>192</v>
      </c>
      <c r="F8" s="366" t="s">
        <v>226</v>
      </c>
      <c r="G8" s="278"/>
      <c r="H8" s="278"/>
    </row>
    <row r="9" spans="1:8" x14ac:dyDescent="0.2">
      <c r="A9" s="366"/>
      <c r="B9" s="366" t="s">
        <v>484</v>
      </c>
      <c r="C9" s="366" t="s">
        <v>483</v>
      </c>
      <c r="D9" s="366" t="s">
        <v>123</v>
      </c>
      <c r="E9" s="366" t="s">
        <v>123</v>
      </c>
      <c r="F9" s="366" t="s">
        <v>123</v>
      </c>
    </row>
    <row r="10" spans="1:8" ht="31.5" x14ac:dyDescent="0.2">
      <c r="A10" s="324" t="s">
        <v>273</v>
      </c>
      <c r="B10" s="325" t="s">
        <v>272</v>
      </c>
      <c r="C10" s="326"/>
      <c r="D10" s="327">
        <v>19709.400000000001</v>
      </c>
      <c r="E10" s="327">
        <v>18608.04</v>
      </c>
      <c r="F10" s="327">
        <v>18882.23</v>
      </c>
    </row>
    <row r="11" spans="1:8" ht="31.5" x14ac:dyDescent="0.2">
      <c r="A11" s="73" t="s">
        <v>275</v>
      </c>
      <c r="B11" s="74" t="s">
        <v>274</v>
      </c>
      <c r="C11" s="316"/>
      <c r="D11" s="317">
        <v>16439</v>
      </c>
      <c r="E11" s="317">
        <v>15785.11</v>
      </c>
      <c r="F11" s="317">
        <v>16016.12</v>
      </c>
    </row>
    <row r="12" spans="1:8" ht="31.5" x14ac:dyDescent="0.2">
      <c r="A12" s="73" t="s">
        <v>282</v>
      </c>
      <c r="B12" s="74" t="s">
        <v>281</v>
      </c>
      <c r="C12" s="316"/>
      <c r="D12" s="317">
        <v>3302.36</v>
      </c>
      <c r="E12" s="317">
        <v>2804.11</v>
      </c>
      <c r="F12" s="317">
        <v>2804.12</v>
      </c>
    </row>
    <row r="13" spans="1:8" ht="31.5" x14ac:dyDescent="0.2">
      <c r="A13" s="73" t="s">
        <v>284</v>
      </c>
      <c r="B13" s="74" t="s">
        <v>283</v>
      </c>
      <c r="C13" s="316"/>
      <c r="D13" s="317">
        <v>3302.36</v>
      </c>
      <c r="E13" s="317">
        <v>2804.11</v>
      </c>
      <c r="F13" s="317">
        <v>2804.12</v>
      </c>
    </row>
    <row r="14" spans="1:8" ht="31.5" x14ac:dyDescent="0.2">
      <c r="A14" s="73" t="s">
        <v>275</v>
      </c>
      <c r="B14" s="74" t="s">
        <v>228</v>
      </c>
      <c r="C14" s="316"/>
      <c r="D14" s="317">
        <v>3253.78</v>
      </c>
      <c r="E14" s="317">
        <v>2750.59</v>
      </c>
      <c r="F14" s="317">
        <v>2750.6</v>
      </c>
    </row>
    <row r="15" spans="1:8" ht="31.5" x14ac:dyDescent="0.2">
      <c r="A15" s="73" t="s">
        <v>423</v>
      </c>
      <c r="B15" s="74" t="s">
        <v>228</v>
      </c>
      <c r="C15" s="316" t="s">
        <v>422</v>
      </c>
      <c r="D15" s="317">
        <v>3197.8</v>
      </c>
      <c r="E15" s="317">
        <v>2700.59</v>
      </c>
      <c r="F15" s="317">
        <v>2700.6</v>
      </c>
    </row>
    <row r="16" spans="1:8" ht="15.75" x14ac:dyDescent="0.2">
      <c r="A16" s="73" t="s">
        <v>31</v>
      </c>
      <c r="B16" s="74" t="s">
        <v>228</v>
      </c>
      <c r="C16" s="316" t="s">
        <v>32</v>
      </c>
      <c r="D16" s="317">
        <v>40</v>
      </c>
      <c r="E16" s="317">
        <v>50</v>
      </c>
      <c r="F16" s="317">
        <v>50</v>
      </c>
    </row>
    <row r="17" spans="1:6" ht="15.75" x14ac:dyDescent="0.2">
      <c r="A17" s="73" t="s">
        <v>425</v>
      </c>
      <c r="B17" s="74" t="s">
        <v>228</v>
      </c>
      <c r="C17" s="316" t="s">
        <v>424</v>
      </c>
      <c r="D17" s="317">
        <v>15.98</v>
      </c>
      <c r="E17" s="317"/>
      <c r="F17" s="317"/>
    </row>
    <row r="18" spans="1:6" ht="31.5" x14ac:dyDescent="0.2">
      <c r="A18" s="73" t="s">
        <v>285</v>
      </c>
      <c r="B18" s="74" t="s">
        <v>229</v>
      </c>
      <c r="C18" s="316"/>
      <c r="D18" s="317">
        <v>45.06</v>
      </c>
      <c r="E18" s="317">
        <v>50</v>
      </c>
      <c r="F18" s="317">
        <v>50</v>
      </c>
    </row>
    <row r="19" spans="1:6" ht="31.5" x14ac:dyDescent="0.2">
      <c r="A19" s="73" t="s">
        <v>423</v>
      </c>
      <c r="B19" s="74" t="s">
        <v>229</v>
      </c>
      <c r="C19" s="316" t="s">
        <v>422</v>
      </c>
      <c r="D19" s="317">
        <v>45.06</v>
      </c>
      <c r="E19" s="317">
        <v>50</v>
      </c>
      <c r="F19" s="317">
        <v>50</v>
      </c>
    </row>
    <row r="20" spans="1:6" ht="31.5" x14ac:dyDescent="0.2">
      <c r="A20" s="73" t="s">
        <v>286</v>
      </c>
      <c r="B20" s="74" t="s">
        <v>230</v>
      </c>
      <c r="C20" s="316"/>
      <c r="D20" s="317">
        <v>3.52</v>
      </c>
      <c r="E20" s="317">
        <v>3.52</v>
      </c>
      <c r="F20" s="317">
        <v>3.52</v>
      </c>
    </row>
    <row r="21" spans="1:6" ht="31.5" x14ac:dyDescent="0.2">
      <c r="A21" s="73" t="s">
        <v>423</v>
      </c>
      <c r="B21" s="74" t="s">
        <v>230</v>
      </c>
      <c r="C21" s="316" t="s">
        <v>422</v>
      </c>
      <c r="D21" s="317">
        <v>3.52</v>
      </c>
      <c r="E21" s="317">
        <v>3.52</v>
      </c>
      <c r="F21" s="317">
        <v>3.52</v>
      </c>
    </row>
    <row r="22" spans="1:6" ht="31.5" x14ac:dyDescent="0.2">
      <c r="A22" s="73" t="s">
        <v>277</v>
      </c>
      <c r="B22" s="74" t="s">
        <v>276</v>
      </c>
      <c r="C22" s="316"/>
      <c r="D22" s="317">
        <v>13136.64</v>
      </c>
      <c r="E22" s="317">
        <v>12981</v>
      </c>
      <c r="F22" s="317">
        <v>13212</v>
      </c>
    </row>
    <row r="23" spans="1:6" ht="15.75" x14ac:dyDescent="0.2">
      <c r="A23" s="73" t="s">
        <v>288</v>
      </c>
      <c r="B23" s="74" t="s">
        <v>287</v>
      </c>
      <c r="C23" s="316"/>
      <c r="D23" s="317">
        <v>11630.38</v>
      </c>
      <c r="E23" s="317">
        <v>11333</v>
      </c>
      <c r="F23" s="317">
        <v>11464</v>
      </c>
    </row>
    <row r="24" spans="1:6" ht="15.75" x14ac:dyDescent="0.2">
      <c r="A24" s="73" t="s">
        <v>288</v>
      </c>
      <c r="B24" s="74" t="s">
        <v>231</v>
      </c>
      <c r="C24" s="316"/>
      <c r="D24" s="317">
        <v>9897.76</v>
      </c>
      <c r="E24" s="317">
        <v>9380</v>
      </c>
      <c r="F24" s="317">
        <v>9380</v>
      </c>
    </row>
    <row r="25" spans="1:6" ht="31.5" x14ac:dyDescent="0.2">
      <c r="A25" s="73" t="s">
        <v>427</v>
      </c>
      <c r="B25" s="74" t="s">
        <v>231</v>
      </c>
      <c r="C25" s="316" t="s">
        <v>426</v>
      </c>
      <c r="D25" s="317">
        <v>9897.76</v>
      </c>
      <c r="E25" s="317">
        <v>9380</v>
      </c>
      <c r="F25" s="317">
        <v>9380</v>
      </c>
    </row>
    <row r="26" spans="1:6" ht="15.75" x14ac:dyDescent="0.2">
      <c r="A26" s="73" t="s">
        <v>289</v>
      </c>
      <c r="B26" s="74" t="s">
        <v>232</v>
      </c>
      <c r="C26" s="316"/>
      <c r="D26" s="317">
        <v>1732.62</v>
      </c>
      <c r="E26" s="317">
        <v>1953</v>
      </c>
      <c r="F26" s="317">
        <v>2084</v>
      </c>
    </row>
    <row r="27" spans="1:6" ht="31.5" x14ac:dyDescent="0.2">
      <c r="A27" s="73" t="s">
        <v>427</v>
      </c>
      <c r="B27" s="74" t="s">
        <v>232</v>
      </c>
      <c r="C27" s="316" t="s">
        <v>426</v>
      </c>
      <c r="D27" s="317">
        <v>1732.62</v>
      </c>
      <c r="E27" s="317">
        <v>1953</v>
      </c>
      <c r="F27" s="317">
        <v>2084</v>
      </c>
    </row>
    <row r="28" spans="1:6" ht="47.25" x14ac:dyDescent="0.2">
      <c r="A28" s="73" t="s">
        <v>279</v>
      </c>
      <c r="B28" s="74" t="s">
        <v>278</v>
      </c>
      <c r="C28" s="316"/>
      <c r="D28" s="317">
        <v>1506.26</v>
      </c>
      <c r="E28" s="317">
        <v>1648</v>
      </c>
      <c r="F28" s="317">
        <v>1748</v>
      </c>
    </row>
    <row r="29" spans="1:6" ht="47.25" x14ac:dyDescent="0.2">
      <c r="A29" s="73" t="s">
        <v>279</v>
      </c>
      <c r="B29" s="74" t="s">
        <v>233</v>
      </c>
      <c r="C29" s="316"/>
      <c r="D29" s="317">
        <v>1506.26</v>
      </c>
      <c r="E29" s="317">
        <v>1448</v>
      </c>
      <c r="F29" s="317">
        <v>1448</v>
      </c>
    </row>
    <row r="30" spans="1:6" ht="31.5" x14ac:dyDescent="0.2">
      <c r="A30" s="73" t="s">
        <v>427</v>
      </c>
      <c r="B30" s="74" t="s">
        <v>233</v>
      </c>
      <c r="C30" s="316" t="s">
        <v>426</v>
      </c>
      <c r="D30" s="317">
        <v>1506.26</v>
      </c>
      <c r="E30" s="317">
        <v>1448</v>
      </c>
      <c r="F30" s="317">
        <v>1448</v>
      </c>
    </row>
    <row r="31" spans="1:6" ht="31.5" x14ac:dyDescent="0.2">
      <c r="A31" s="73" t="s">
        <v>280</v>
      </c>
      <c r="B31" s="74" t="s">
        <v>227</v>
      </c>
      <c r="C31" s="316"/>
      <c r="D31" s="317"/>
      <c r="E31" s="317">
        <v>200</v>
      </c>
      <c r="F31" s="317">
        <v>300</v>
      </c>
    </row>
    <row r="32" spans="1:6" ht="31.5" x14ac:dyDescent="0.2">
      <c r="A32" s="73" t="s">
        <v>427</v>
      </c>
      <c r="B32" s="74" t="s">
        <v>227</v>
      </c>
      <c r="C32" s="316" t="s">
        <v>426</v>
      </c>
      <c r="D32" s="317"/>
      <c r="E32" s="317">
        <v>200</v>
      </c>
      <c r="F32" s="317">
        <v>300</v>
      </c>
    </row>
    <row r="33" spans="1:6" ht="15.75" x14ac:dyDescent="0.2">
      <c r="A33" s="73" t="s">
        <v>291</v>
      </c>
      <c r="B33" s="74" t="s">
        <v>290</v>
      </c>
      <c r="C33" s="316"/>
      <c r="D33" s="317">
        <v>3270.4</v>
      </c>
      <c r="E33" s="317">
        <v>2822.93</v>
      </c>
      <c r="F33" s="317">
        <v>2866.11</v>
      </c>
    </row>
    <row r="34" spans="1:6" ht="15.75" x14ac:dyDescent="0.2">
      <c r="A34" s="73" t="s">
        <v>10</v>
      </c>
      <c r="B34" s="74" t="s">
        <v>292</v>
      </c>
      <c r="C34" s="316"/>
      <c r="D34" s="317">
        <v>3270.4</v>
      </c>
      <c r="E34" s="317">
        <v>2822.93</v>
      </c>
      <c r="F34" s="317">
        <v>2866.11</v>
      </c>
    </row>
    <row r="35" spans="1:6" ht="31.5" x14ac:dyDescent="0.2">
      <c r="A35" s="73" t="s">
        <v>294</v>
      </c>
      <c r="B35" s="74" t="s">
        <v>293</v>
      </c>
      <c r="C35" s="316"/>
      <c r="D35" s="317">
        <v>655.42</v>
      </c>
      <c r="E35" s="317">
        <v>100</v>
      </c>
      <c r="F35" s="317">
        <v>100</v>
      </c>
    </row>
    <row r="36" spans="1:6" ht="31.5" x14ac:dyDescent="0.2">
      <c r="A36" s="73" t="s">
        <v>418</v>
      </c>
      <c r="B36" s="74" t="s">
        <v>419</v>
      </c>
      <c r="C36" s="316"/>
      <c r="D36" s="317">
        <v>211.89</v>
      </c>
      <c r="E36" s="317"/>
      <c r="F36" s="317"/>
    </row>
    <row r="37" spans="1:6" ht="15.75" x14ac:dyDescent="0.2">
      <c r="A37" s="73" t="s">
        <v>36</v>
      </c>
      <c r="B37" s="74" t="s">
        <v>419</v>
      </c>
      <c r="C37" s="316" t="s">
        <v>428</v>
      </c>
      <c r="D37" s="317">
        <v>211.89</v>
      </c>
      <c r="E37" s="317"/>
      <c r="F37" s="317"/>
    </row>
    <row r="38" spans="1:6" ht="47.25" x14ac:dyDescent="0.2">
      <c r="A38" s="73" t="s">
        <v>296</v>
      </c>
      <c r="B38" s="74" t="s">
        <v>235</v>
      </c>
      <c r="C38" s="316"/>
      <c r="D38" s="317">
        <v>133.80000000000001</v>
      </c>
      <c r="E38" s="317"/>
      <c r="F38" s="317"/>
    </row>
    <row r="39" spans="1:6" ht="15.75" x14ac:dyDescent="0.2">
      <c r="A39" s="73" t="s">
        <v>36</v>
      </c>
      <c r="B39" s="74" t="s">
        <v>235</v>
      </c>
      <c r="C39" s="316" t="s">
        <v>428</v>
      </c>
      <c r="D39" s="317">
        <v>133.80000000000001</v>
      </c>
      <c r="E39" s="317"/>
      <c r="F39" s="317"/>
    </row>
    <row r="40" spans="1:6" ht="47.25" x14ac:dyDescent="0.2">
      <c r="A40" s="73" t="s">
        <v>331</v>
      </c>
      <c r="B40" s="74" t="s">
        <v>248</v>
      </c>
      <c r="C40" s="316"/>
      <c r="D40" s="317">
        <v>32.6</v>
      </c>
      <c r="E40" s="317"/>
      <c r="F40" s="317"/>
    </row>
    <row r="41" spans="1:6" ht="15.75" x14ac:dyDescent="0.2">
      <c r="A41" s="73" t="s">
        <v>36</v>
      </c>
      <c r="B41" s="74" t="s">
        <v>248</v>
      </c>
      <c r="C41" s="316" t="s">
        <v>428</v>
      </c>
      <c r="D41" s="317">
        <v>32.6</v>
      </c>
      <c r="E41" s="317"/>
      <c r="F41" s="317"/>
    </row>
    <row r="42" spans="1:6" ht="47.25" x14ac:dyDescent="0.2">
      <c r="A42" s="73" t="s">
        <v>297</v>
      </c>
      <c r="B42" s="74" t="s">
        <v>236</v>
      </c>
      <c r="C42" s="316"/>
      <c r="D42" s="317">
        <v>46.1</v>
      </c>
      <c r="E42" s="317"/>
      <c r="F42" s="317"/>
    </row>
    <row r="43" spans="1:6" ht="15.75" x14ac:dyDescent="0.2">
      <c r="A43" s="73" t="s">
        <v>36</v>
      </c>
      <c r="B43" s="74" t="s">
        <v>236</v>
      </c>
      <c r="C43" s="316" t="s">
        <v>428</v>
      </c>
      <c r="D43" s="317">
        <v>46.1</v>
      </c>
      <c r="E43" s="317"/>
      <c r="F43" s="317"/>
    </row>
    <row r="44" spans="1:6" ht="63" x14ac:dyDescent="0.2">
      <c r="A44" s="73" t="s">
        <v>337</v>
      </c>
      <c r="B44" s="74" t="s">
        <v>252</v>
      </c>
      <c r="C44" s="316"/>
      <c r="D44" s="317">
        <v>121.23</v>
      </c>
      <c r="E44" s="317"/>
      <c r="F44" s="317"/>
    </row>
    <row r="45" spans="1:6" ht="15.75" x14ac:dyDescent="0.2">
      <c r="A45" s="73" t="s">
        <v>36</v>
      </c>
      <c r="B45" s="74" t="s">
        <v>252</v>
      </c>
      <c r="C45" s="316" t="s">
        <v>428</v>
      </c>
      <c r="D45" s="317">
        <v>121.23</v>
      </c>
      <c r="E45" s="317"/>
      <c r="F45" s="317"/>
    </row>
    <row r="46" spans="1:6" ht="78.75" x14ac:dyDescent="0.2">
      <c r="A46" s="73" t="s">
        <v>298</v>
      </c>
      <c r="B46" s="74" t="s">
        <v>237</v>
      </c>
      <c r="C46" s="316"/>
      <c r="D46" s="317">
        <v>49.8</v>
      </c>
      <c r="E46" s="317"/>
      <c r="F46" s="317"/>
    </row>
    <row r="47" spans="1:6" ht="15.75" x14ac:dyDescent="0.2">
      <c r="A47" s="73" t="s">
        <v>36</v>
      </c>
      <c r="B47" s="74" t="s">
        <v>237</v>
      </c>
      <c r="C47" s="316" t="s">
        <v>428</v>
      </c>
      <c r="D47" s="317">
        <v>49.8</v>
      </c>
      <c r="E47" s="317"/>
      <c r="F47" s="317"/>
    </row>
    <row r="48" spans="1:6" ht="15.75" x14ac:dyDescent="0.2">
      <c r="A48" s="73" t="s">
        <v>295</v>
      </c>
      <c r="B48" s="74" t="s">
        <v>234</v>
      </c>
      <c r="C48" s="316"/>
      <c r="D48" s="317">
        <v>60</v>
      </c>
      <c r="E48" s="317">
        <v>100</v>
      </c>
      <c r="F48" s="317">
        <v>100</v>
      </c>
    </row>
    <row r="49" spans="1:6" ht="31.5" x14ac:dyDescent="0.2">
      <c r="A49" s="73" t="s">
        <v>423</v>
      </c>
      <c r="B49" s="74" t="s">
        <v>234</v>
      </c>
      <c r="C49" s="316" t="s">
        <v>422</v>
      </c>
      <c r="D49" s="317">
        <v>60</v>
      </c>
      <c r="E49" s="317">
        <v>100</v>
      </c>
      <c r="F49" s="317">
        <v>100</v>
      </c>
    </row>
    <row r="50" spans="1:6" ht="15.75" x14ac:dyDescent="0.2">
      <c r="A50" s="73" t="s">
        <v>300</v>
      </c>
      <c r="B50" s="74" t="s">
        <v>299</v>
      </c>
      <c r="C50" s="316"/>
      <c r="D50" s="317">
        <v>2614.98</v>
      </c>
      <c r="E50" s="317">
        <v>2722.93</v>
      </c>
      <c r="F50" s="317">
        <v>2766.11</v>
      </c>
    </row>
    <row r="51" spans="1:6" ht="15.75" x14ac:dyDescent="0.2">
      <c r="A51" s="73" t="s">
        <v>301</v>
      </c>
      <c r="B51" s="74" t="s">
        <v>238</v>
      </c>
      <c r="C51" s="316"/>
      <c r="D51" s="317"/>
      <c r="E51" s="317">
        <v>1000</v>
      </c>
      <c r="F51" s="317">
        <v>1000</v>
      </c>
    </row>
    <row r="52" spans="1:6" ht="15.75" x14ac:dyDescent="0.2">
      <c r="A52" s="73" t="s">
        <v>430</v>
      </c>
      <c r="B52" s="74" t="s">
        <v>238</v>
      </c>
      <c r="C52" s="316" t="s">
        <v>429</v>
      </c>
      <c r="D52" s="317"/>
      <c r="E52" s="317">
        <v>1000</v>
      </c>
      <c r="F52" s="317">
        <v>1000</v>
      </c>
    </row>
    <row r="53" spans="1:6" ht="47.25" x14ac:dyDescent="0.2">
      <c r="A53" s="73" t="s">
        <v>332</v>
      </c>
      <c r="B53" s="74" t="s">
        <v>249</v>
      </c>
      <c r="C53" s="316"/>
      <c r="D53" s="317">
        <v>717.42</v>
      </c>
      <c r="E53" s="317">
        <v>387.52</v>
      </c>
      <c r="F53" s="317">
        <v>391.85</v>
      </c>
    </row>
    <row r="54" spans="1:6" ht="31.5" x14ac:dyDescent="0.2">
      <c r="A54" s="73" t="s">
        <v>423</v>
      </c>
      <c r="B54" s="74" t="s">
        <v>249</v>
      </c>
      <c r="C54" s="316" t="s">
        <v>422</v>
      </c>
      <c r="D54" s="317">
        <v>717.42</v>
      </c>
      <c r="E54" s="317">
        <v>387.52</v>
      </c>
      <c r="F54" s="317">
        <v>391.85</v>
      </c>
    </row>
    <row r="55" spans="1:6" ht="15.75" x14ac:dyDescent="0.2">
      <c r="A55" s="73" t="s">
        <v>357</v>
      </c>
      <c r="B55" s="74" t="s">
        <v>268</v>
      </c>
      <c r="C55" s="316"/>
      <c r="D55" s="317">
        <v>861.96</v>
      </c>
      <c r="E55" s="317">
        <v>635.80999999999995</v>
      </c>
      <c r="F55" s="317">
        <v>664.36</v>
      </c>
    </row>
    <row r="56" spans="1:6" ht="31.5" x14ac:dyDescent="0.2">
      <c r="A56" s="73" t="s">
        <v>432</v>
      </c>
      <c r="B56" s="74" t="s">
        <v>268</v>
      </c>
      <c r="C56" s="316" t="s">
        <v>431</v>
      </c>
      <c r="D56" s="317">
        <v>861.96</v>
      </c>
      <c r="E56" s="317">
        <v>635.80999999999995</v>
      </c>
      <c r="F56" s="317">
        <v>664.36</v>
      </c>
    </row>
    <row r="57" spans="1:6" ht="31.5" x14ac:dyDescent="0.2">
      <c r="A57" s="73" t="s">
        <v>411</v>
      </c>
      <c r="B57" s="74" t="s">
        <v>410</v>
      </c>
      <c r="C57" s="316"/>
      <c r="D57" s="317">
        <v>396</v>
      </c>
      <c r="E57" s="317"/>
      <c r="F57" s="317"/>
    </row>
    <row r="58" spans="1:6" ht="31.5" x14ac:dyDescent="0.2">
      <c r="A58" s="73" t="s">
        <v>423</v>
      </c>
      <c r="B58" s="74" t="s">
        <v>410</v>
      </c>
      <c r="C58" s="316" t="s">
        <v>422</v>
      </c>
      <c r="D58" s="317">
        <v>396</v>
      </c>
      <c r="E58" s="317"/>
      <c r="F58" s="317"/>
    </row>
    <row r="59" spans="1:6" ht="63" x14ac:dyDescent="0.2">
      <c r="A59" s="73" t="s">
        <v>302</v>
      </c>
      <c r="B59" s="74" t="s">
        <v>239</v>
      </c>
      <c r="C59" s="316"/>
      <c r="D59" s="317">
        <v>340</v>
      </c>
      <c r="E59" s="317">
        <v>400</v>
      </c>
      <c r="F59" s="317">
        <v>400</v>
      </c>
    </row>
    <row r="60" spans="1:6" ht="31.5" x14ac:dyDescent="0.2">
      <c r="A60" s="73" t="s">
        <v>423</v>
      </c>
      <c r="B60" s="74" t="s">
        <v>239</v>
      </c>
      <c r="C60" s="316" t="s">
        <v>422</v>
      </c>
      <c r="D60" s="317">
        <v>340</v>
      </c>
      <c r="E60" s="317">
        <v>400</v>
      </c>
      <c r="F60" s="317">
        <v>400</v>
      </c>
    </row>
    <row r="61" spans="1:6" ht="31.5" x14ac:dyDescent="0.2">
      <c r="A61" s="73" t="s">
        <v>303</v>
      </c>
      <c r="B61" s="74" t="s">
        <v>240</v>
      </c>
      <c r="C61" s="316"/>
      <c r="D61" s="317">
        <v>299.60000000000002</v>
      </c>
      <c r="E61" s="317">
        <v>299.60000000000002</v>
      </c>
      <c r="F61" s="317">
        <v>309.89999999999998</v>
      </c>
    </row>
    <row r="62" spans="1:6" ht="31.5" x14ac:dyDescent="0.2">
      <c r="A62" s="73" t="s">
        <v>427</v>
      </c>
      <c r="B62" s="74" t="s">
        <v>240</v>
      </c>
      <c r="C62" s="316" t="s">
        <v>426</v>
      </c>
      <c r="D62" s="317">
        <v>299.60000000000002</v>
      </c>
      <c r="E62" s="317">
        <v>299.60000000000002</v>
      </c>
      <c r="F62" s="317">
        <v>309.89999999999998</v>
      </c>
    </row>
    <row r="63" spans="1:6" ht="15.75" x14ac:dyDescent="0.2">
      <c r="A63" s="324" t="s">
        <v>305</v>
      </c>
      <c r="B63" s="325" t="s">
        <v>304</v>
      </c>
      <c r="C63" s="326"/>
      <c r="D63" s="327">
        <v>140490.63</v>
      </c>
      <c r="E63" s="327">
        <v>74927.22</v>
      </c>
      <c r="F63" s="327">
        <v>35429.4</v>
      </c>
    </row>
    <row r="64" spans="1:6" ht="78.75" x14ac:dyDescent="0.2">
      <c r="A64" s="324" t="s">
        <v>307</v>
      </c>
      <c r="B64" s="325" t="s">
        <v>306</v>
      </c>
      <c r="C64" s="326"/>
      <c r="D64" s="327">
        <v>140490.63</v>
      </c>
      <c r="E64" s="327">
        <v>74927.22</v>
      </c>
      <c r="F64" s="327">
        <v>35429.4</v>
      </c>
    </row>
    <row r="65" spans="1:6" ht="31.5" x14ac:dyDescent="0.2">
      <c r="A65" s="320" t="s">
        <v>400</v>
      </c>
      <c r="B65" s="321" t="s">
        <v>361</v>
      </c>
      <c r="C65" s="322"/>
      <c r="D65" s="323">
        <v>68724.47</v>
      </c>
      <c r="E65" s="323">
        <v>45647.41</v>
      </c>
      <c r="F65" s="323"/>
    </row>
    <row r="66" spans="1:6" ht="31.5" x14ac:dyDescent="0.2">
      <c r="A66" s="73" t="s">
        <v>401</v>
      </c>
      <c r="B66" s="74" t="s">
        <v>402</v>
      </c>
      <c r="C66" s="316"/>
      <c r="D66" s="317">
        <v>11623.41</v>
      </c>
      <c r="E66" s="317">
        <v>16590.77</v>
      </c>
      <c r="F66" s="317"/>
    </row>
    <row r="67" spans="1:6" ht="31.5" x14ac:dyDescent="0.2">
      <c r="A67" s="73" t="s">
        <v>403</v>
      </c>
      <c r="B67" s="74" t="s">
        <v>253</v>
      </c>
      <c r="C67" s="316"/>
      <c r="D67" s="317">
        <v>11623.41</v>
      </c>
      <c r="E67" s="317">
        <v>16590.77</v>
      </c>
      <c r="F67" s="317"/>
    </row>
    <row r="68" spans="1:6" ht="47.25" x14ac:dyDescent="0.2">
      <c r="A68" s="328" t="s">
        <v>423</v>
      </c>
      <c r="B68" s="329" t="s">
        <v>253</v>
      </c>
      <c r="C68" s="330" t="s">
        <v>422</v>
      </c>
      <c r="D68" s="331">
        <v>11623.41</v>
      </c>
      <c r="E68" s="331">
        <v>16590.77</v>
      </c>
      <c r="F68" s="331"/>
    </row>
    <row r="69" spans="1:6" ht="47.25" x14ac:dyDescent="0.2">
      <c r="A69" s="73" t="s">
        <v>420</v>
      </c>
      <c r="B69" s="74" t="s">
        <v>412</v>
      </c>
      <c r="C69" s="316"/>
      <c r="D69" s="317">
        <v>57101.06</v>
      </c>
      <c r="E69" s="317">
        <v>29056.639999999999</v>
      </c>
      <c r="F69" s="317"/>
    </row>
    <row r="70" spans="1:6" ht="31.5" x14ac:dyDescent="0.2">
      <c r="A70" s="73" t="s">
        <v>414</v>
      </c>
      <c r="B70" s="74" t="s">
        <v>413</v>
      </c>
      <c r="C70" s="316"/>
      <c r="D70" s="317">
        <v>56521.84</v>
      </c>
      <c r="E70" s="317"/>
      <c r="F70" s="317"/>
    </row>
    <row r="71" spans="1:6" ht="31.5" x14ac:dyDescent="0.2">
      <c r="A71" s="328" t="s">
        <v>434</v>
      </c>
      <c r="B71" s="329" t="s">
        <v>413</v>
      </c>
      <c r="C71" s="330" t="s">
        <v>433</v>
      </c>
      <c r="D71" s="331">
        <v>54739.839999999997</v>
      </c>
      <c r="E71" s="331"/>
      <c r="F71" s="331"/>
    </row>
    <row r="72" spans="1:6" ht="31.5" x14ac:dyDescent="0.2">
      <c r="A72" s="328" t="s">
        <v>425</v>
      </c>
      <c r="B72" s="329" t="s">
        <v>413</v>
      </c>
      <c r="C72" s="330" t="s">
        <v>424</v>
      </c>
      <c r="D72" s="331">
        <v>1782</v>
      </c>
      <c r="E72" s="331"/>
      <c r="F72" s="331"/>
    </row>
    <row r="73" spans="1:6" ht="31.5" x14ac:dyDescent="0.2">
      <c r="A73" s="73" t="s">
        <v>414</v>
      </c>
      <c r="B73" s="74" t="s">
        <v>416</v>
      </c>
      <c r="C73" s="316"/>
      <c r="D73" s="317"/>
      <c r="E73" s="317">
        <v>28789.21</v>
      </c>
      <c r="F73" s="317"/>
    </row>
    <row r="74" spans="1:6" ht="31.5" x14ac:dyDescent="0.2">
      <c r="A74" s="328" t="s">
        <v>434</v>
      </c>
      <c r="B74" s="329" t="s">
        <v>416</v>
      </c>
      <c r="C74" s="330" t="s">
        <v>433</v>
      </c>
      <c r="D74" s="331"/>
      <c r="E74" s="331">
        <v>28789.21</v>
      </c>
      <c r="F74" s="331"/>
    </row>
    <row r="75" spans="1:6" ht="31.5" x14ac:dyDescent="0.2">
      <c r="A75" s="73" t="s">
        <v>414</v>
      </c>
      <c r="B75" s="74" t="s">
        <v>415</v>
      </c>
      <c r="C75" s="316"/>
      <c r="D75" s="317">
        <v>579.22</v>
      </c>
      <c r="E75" s="317">
        <v>267.43</v>
      </c>
      <c r="F75" s="317"/>
    </row>
    <row r="76" spans="1:6" ht="31.5" x14ac:dyDescent="0.2">
      <c r="A76" s="328" t="s">
        <v>434</v>
      </c>
      <c r="B76" s="329" t="s">
        <v>415</v>
      </c>
      <c r="C76" s="330" t="s">
        <v>433</v>
      </c>
      <c r="D76" s="331">
        <v>561.22</v>
      </c>
      <c r="E76" s="331">
        <v>267.43</v>
      </c>
      <c r="F76" s="331"/>
    </row>
    <row r="77" spans="1:6" ht="31.5" x14ac:dyDescent="0.2">
      <c r="A77" s="328" t="s">
        <v>425</v>
      </c>
      <c r="B77" s="329" t="s">
        <v>415</v>
      </c>
      <c r="C77" s="330" t="s">
        <v>424</v>
      </c>
      <c r="D77" s="331">
        <v>18</v>
      </c>
      <c r="E77" s="331"/>
      <c r="F77" s="331"/>
    </row>
    <row r="78" spans="1:6" ht="15.75" x14ac:dyDescent="0.2">
      <c r="A78" s="324" t="s">
        <v>309</v>
      </c>
      <c r="B78" s="325" t="s">
        <v>308</v>
      </c>
      <c r="C78" s="326"/>
      <c r="D78" s="327">
        <v>50058.95</v>
      </c>
      <c r="E78" s="327">
        <v>25980.22</v>
      </c>
      <c r="F78" s="327">
        <v>34681.269999999997</v>
      </c>
    </row>
    <row r="79" spans="1:6" ht="31.5" x14ac:dyDescent="0.2">
      <c r="A79" s="320" t="s">
        <v>328</v>
      </c>
      <c r="B79" s="321" t="s">
        <v>327</v>
      </c>
      <c r="C79" s="322"/>
      <c r="D79" s="323">
        <v>805</v>
      </c>
      <c r="E79" s="323">
        <v>305</v>
      </c>
      <c r="F79" s="323">
        <v>305</v>
      </c>
    </row>
    <row r="80" spans="1:6" ht="31.5" x14ac:dyDescent="0.2">
      <c r="A80" s="73" t="s">
        <v>329</v>
      </c>
      <c r="B80" s="74" t="s">
        <v>246</v>
      </c>
      <c r="C80" s="316"/>
      <c r="D80" s="317">
        <v>5</v>
      </c>
      <c r="E80" s="317">
        <v>5</v>
      </c>
      <c r="F80" s="317">
        <v>5</v>
      </c>
    </row>
    <row r="81" spans="1:6" ht="47.25" x14ac:dyDescent="0.2">
      <c r="A81" s="328" t="s">
        <v>423</v>
      </c>
      <c r="B81" s="329" t="s">
        <v>246</v>
      </c>
      <c r="C81" s="330" t="s">
        <v>422</v>
      </c>
      <c r="D81" s="331">
        <v>5</v>
      </c>
      <c r="E81" s="331">
        <v>5</v>
      </c>
      <c r="F81" s="331">
        <v>5</v>
      </c>
    </row>
    <row r="82" spans="1:6" ht="15.75" x14ac:dyDescent="0.2">
      <c r="A82" s="73" t="s">
        <v>330</v>
      </c>
      <c r="B82" s="74" t="s">
        <v>247</v>
      </c>
      <c r="C82" s="316"/>
      <c r="D82" s="317">
        <v>800</v>
      </c>
      <c r="E82" s="317">
        <v>300</v>
      </c>
      <c r="F82" s="317">
        <v>300</v>
      </c>
    </row>
    <row r="83" spans="1:6" ht="47.25" x14ac:dyDescent="0.2">
      <c r="A83" s="328" t="s">
        <v>423</v>
      </c>
      <c r="B83" s="329" t="s">
        <v>247</v>
      </c>
      <c r="C83" s="330" t="s">
        <v>422</v>
      </c>
      <c r="D83" s="331">
        <v>800</v>
      </c>
      <c r="E83" s="331">
        <v>300</v>
      </c>
      <c r="F83" s="331">
        <v>300</v>
      </c>
    </row>
    <row r="84" spans="1:6" ht="31.5" x14ac:dyDescent="0.2">
      <c r="A84" s="320" t="s">
        <v>311</v>
      </c>
      <c r="B84" s="321" t="s">
        <v>310</v>
      </c>
      <c r="C84" s="322"/>
      <c r="D84" s="323">
        <v>200</v>
      </c>
      <c r="E84" s="323">
        <v>200</v>
      </c>
      <c r="F84" s="323">
        <v>200</v>
      </c>
    </row>
    <row r="85" spans="1:6" ht="15.75" x14ac:dyDescent="0.2">
      <c r="A85" s="73" t="s">
        <v>313</v>
      </c>
      <c r="B85" s="74" t="s">
        <v>312</v>
      </c>
      <c r="C85" s="316"/>
      <c r="D85" s="317">
        <v>200</v>
      </c>
      <c r="E85" s="317">
        <v>200</v>
      </c>
      <c r="F85" s="317">
        <v>200</v>
      </c>
    </row>
    <row r="86" spans="1:6" ht="47.25" x14ac:dyDescent="0.2">
      <c r="A86" s="328" t="s">
        <v>423</v>
      </c>
      <c r="B86" s="329" t="s">
        <v>312</v>
      </c>
      <c r="C86" s="330" t="s">
        <v>422</v>
      </c>
      <c r="D86" s="331">
        <v>200</v>
      </c>
      <c r="E86" s="331">
        <v>200</v>
      </c>
      <c r="F86" s="331">
        <v>200</v>
      </c>
    </row>
    <row r="87" spans="1:6" ht="63" x14ac:dyDescent="0.2">
      <c r="A87" s="320" t="s">
        <v>315</v>
      </c>
      <c r="B87" s="321" t="s">
        <v>314</v>
      </c>
      <c r="C87" s="322"/>
      <c r="D87" s="323">
        <v>34820.18</v>
      </c>
      <c r="E87" s="323">
        <v>16088.18</v>
      </c>
      <c r="F87" s="323">
        <v>25633.69</v>
      </c>
    </row>
    <row r="88" spans="1:6" ht="15.75" x14ac:dyDescent="0.2">
      <c r="A88" s="73" t="s">
        <v>338</v>
      </c>
      <c r="B88" s="74" t="s">
        <v>254</v>
      </c>
      <c r="C88" s="316"/>
      <c r="D88" s="317">
        <v>7799.09</v>
      </c>
      <c r="E88" s="317">
        <v>6056.71</v>
      </c>
      <c r="F88" s="317">
        <v>7270</v>
      </c>
    </row>
    <row r="89" spans="1:6" ht="31.5" x14ac:dyDescent="0.2">
      <c r="A89" s="73" t="s">
        <v>423</v>
      </c>
      <c r="B89" s="74" t="s">
        <v>254</v>
      </c>
      <c r="C89" s="316" t="s">
        <v>422</v>
      </c>
      <c r="D89" s="317">
        <v>7794.09</v>
      </c>
      <c r="E89" s="317">
        <v>6056.71</v>
      </c>
      <c r="F89" s="317">
        <v>7270</v>
      </c>
    </row>
    <row r="90" spans="1:6" ht="15.75" x14ac:dyDescent="0.2">
      <c r="A90" s="73" t="s">
        <v>425</v>
      </c>
      <c r="B90" s="74" t="s">
        <v>254</v>
      </c>
      <c r="C90" s="316" t="s">
        <v>424</v>
      </c>
      <c r="D90" s="317">
        <v>5</v>
      </c>
      <c r="E90" s="317"/>
      <c r="F90" s="317"/>
    </row>
    <row r="91" spans="1:6" ht="15.75" x14ac:dyDescent="0.2">
      <c r="A91" s="73" t="s">
        <v>339</v>
      </c>
      <c r="B91" s="74" t="s">
        <v>255</v>
      </c>
      <c r="C91" s="316"/>
      <c r="D91" s="317">
        <v>50</v>
      </c>
      <c r="E91" s="317">
        <v>50</v>
      </c>
      <c r="F91" s="317">
        <v>50</v>
      </c>
    </row>
    <row r="92" spans="1:6" ht="31.5" x14ac:dyDescent="0.2">
      <c r="A92" s="73" t="s">
        <v>423</v>
      </c>
      <c r="B92" s="74" t="s">
        <v>255</v>
      </c>
      <c r="C92" s="316" t="s">
        <v>422</v>
      </c>
      <c r="D92" s="317">
        <v>50</v>
      </c>
      <c r="E92" s="317">
        <v>50</v>
      </c>
      <c r="F92" s="317">
        <v>50</v>
      </c>
    </row>
    <row r="93" spans="1:6" ht="15.75" x14ac:dyDescent="0.2">
      <c r="A93" s="73" t="s">
        <v>340</v>
      </c>
      <c r="B93" s="74" t="s">
        <v>256</v>
      </c>
      <c r="C93" s="316"/>
      <c r="D93" s="317">
        <v>8423.1200000000008</v>
      </c>
      <c r="E93" s="317">
        <v>3554.26</v>
      </c>
      <c r="F93" s="317">
        <v>9359.23</v>
      </c>
    </row>
    <row r="94" spans="1:6" ht="31.5" x14ac:dyDescent="0.2">
      <c r="A94" s="73" t="s">
        <v>423</v>
      </c>
      <c r="B94" s="74" t="s">
        <v>256</v>
      </c>
      <c r="C94" s="316" t="s">
        <v>422</v>
      </c>
      <c r="D94" s="317">
        <v>8423.1200000000008</v>
      </c>
      <c r="E94" s="317">
        <v>3554.26</v>
      </c>
      <c r="F94" s="317">
        <v>9359.23</v>
      </c>
    </row>
    <row r="95" spans="1:6" ht="15.75" x14ac:dyDescent="0.2">
      <c r="A95" s="73" t="s">
        <v>316</v>
      </c>
      <c r="B95" s="74" t="s">
        <v>241</v>
      </c>
      <c r="C95" s="316"/>
      <c r="D95" s="317">
        <v>3078.27</v>
      </c>
      <c r="E95" s="317">
        <v>2091.21</v>
      </c>
      <c r="F95" s="317">
        <v>2418.46</v>
      </c>
    </row>
    <row r="96" spans="1:6" ht="31.5" x14ac:dyDescent="0.2">
      <c r="A96" s="73" t="s">
        <v>423</v>
      </c>
      <c r="B96" s="74" t="s">
        <v>241</v>
      </c>
      <c r="C96" s="316" t="s">
        <v>422</v>
      </c>
      <c r="D96" s="317">
        <v>3078.27</v>
      </c>
      <c r="E96" s="317">
        <v>2091.21</v>
      </c>
      <c r="F96" s="317">
        <v>2418.46</v>
      </c>
    </row>
    <row r="97" spans="1:6" ht="31.5" x14ac:dyDescent="0.2">
      <c r="A97" s="73" t="s">
        <v>317</v>
      </c>
      <c r="B97" s="74" t="s">
        <v>242</v>
      </c>
      <c r="C97" s="316"/>
      <c r="D97" s="317">
        <v>7815.75</v>
      </c>
      <c r="E97" s="317">
        <v>3000</v>
      </c>
      <c r="F97" s="317">
        <v>5000</v>
      </c>
    </row>
    <row r="98" spans="1:6" ht="31.5" x14ac:dyDescent="0.2">
      <c r="A98" s="73" t="s">
        <v>423</v>
      </c>
      <c r="B98" s="74" t="s">
        <v>242</v>
      </c>
      <c r="C98" s="316" t="s">
        <v>422</v>
      </c>
      <c r="D98" s="317">
        <v>7815.75</v>
      </c>
      <c r="E98" s="317">
        <v>3000</v>
      </c>
      <c r="F98" s="317">
        <v>5000</v>
      </c>
    </row>
    <row r="99" spans="1:6" ht="63" x14ac:dyDescent="0.2">
      <c r="A99" s="73" t="s">
        <v>333</v>
      </c>
      <c r="B99" s="74" t="s">
        <v>250</v>
      </c>
      <c r="C99" s="316"/>
      <c r="D99" s="317">
        <v>1050</v>
      </c>
      <c r="E99" s="317">
        <v>1136</v>
      </c>
      <c r="F99" s="317">
        <v>1136</v>
      </c>
    </row>
    <row r="100" spans="1:6" ht="31.5" x14ac:dyDescent="0.2">
      <c r="A100" s="73" t="s">
        <v>423</v>
      </c>
      <c r="B100" s="74" t="s">
        <v>250</v>
      </c>
      <c r="C100" s="316" t="s">
        <v>422</v>
      </c>
      <c r="D100" s="317">
        <v>1050</v>
      </c>
      <c r="E100" s="317">
        <v>1136</v>
      </c>
      <c r="F100" s="317">
        <v>1136</v>
      </c>
    </row>
    <row r="101" spans="1:6" ht="31.5" x14ac:dyDescent="0.2">
      <c r="A101" s="73" t="s">
        <v>341</v>
      </c>
      <c r="B101" s="74" t="s">
        <v>257</v>
      </c>
      <c r="C101" s="316"/>
      <c r="D101" s="317"/>
      <c r="E101" s="317"/>
      <c r="F101" s="317">
        <v>200</v>
      </c>
    </row>
    <row r="102" spans="1:6" ht="31.5" x14ac:dyDescent="0.2">
      <c r="A102" s="73" t="s">
        <v>423</v>
      </c>
      <c r="B102" s="74" t="s">
        <v>257</v>
      </c>
      <c r="C102" s="316" t="s">
        <v>422</v>
      </c>
      <c r="D102" s="317"/>
      <c r="E102" s="317"/>
      <c r="F102" s="317">
        <v>200</v>
      </c>
    </row>
    <row r="103" spans="1:6" ht="110.25" x14ac:dyDescent="0.2">
      <c r="A103" s="318" t="s">
        <v>342</v>
      </c>
      <c r="B103" s="74" t="s">
        <v>259</v>
      </c>
      <c r="C103" s="316"/>
      <c r="D103" s="317">
        <v>1961.02</v>
      </c>
      <c r="E103" s="317">
        <v>100</v>
      </c>
      <c r="F103" s="317">
        <v>100</v>
      </c>
    </row>
    <row r="104" spans="1:6" ht="31.5" x14ac:dyDescent="0.2">
      <c r="A104" s="73" t="s">
        <v>423</v>
      </c>
      <c r="B104" s="74" t="s">
        <v>259</v>
      </c>
      <c r="C104" s="316" t="s">
        <v>422</v>
      </c>
      <c r="D104" s="317">
        <v>1961.02</v>
      </c>
      <c r="E104" s="317">
        <v>100</v>
      </c>
      <c r="F104" s="317">
        <v>100</v>
      </c>
    </row>
    <row r="105" spans="1:6" ht="110.25" x14ac:dyDescent="0.2">
      <c r="A105" s="318" t="s">
        <v>318</v>
      </c>
      <c r="B105" s="74" t="s">
        <v>244</v>
      </c>
      <c r="C105" s="316"/>
      <c r="D105" s="317">
        <v>995.92</v>
      </c>
      <c r="E105" s="317">
        <v>100</v>
      </c>
      <c r="F105" s="317">
        <v>100</v>
      </c>
    </row>
    <row r="106" spans="1:6" ht="31.5" x14ac:dyDescent="0.2">
      <c r="A106" s="73" t="s">
        <v>423</v>
      </c>
      <c r="B106" s="74" t="s">
        <v>244</v>
      </c>
      <c r="C106" s="316" t="s">
        <v>422</v>
      </c>
      <c r="D106" s="317">
        <v>995.92</v>
      </c>
      <c r="E106" s="317">
        <v>100</v>
      </c>
      <c r="F106" s="317">
        <v>100</v>
      </c>
    </row>
    <row r="107" spans="1:6" ht="47.25" x14ac:dyDescent="0.2">
      <c r="A107" s="73" t="s">
        <v>343</v>
      </c>
      <c r="B107" s="74" t="s">
        <v>260</v>
      </c>
      <c r="C107" s="316"/>
      <c r="D107" s="317">
        <v>3647.01</v>
      </c>
      <c r="E107" s="317"/>
      <c r="F107" s="317"/>
    </row>
    <row r="108" spans="1:6" ht="31.5" x14ac:dyDescent="0.2">
      <c r="A108" s="73" t="s">
        <v>423</v>
      </c>
      <c r="B108" s="74" t="s">
        <v>260</v>
      </c>
      <c r="C108" s="316" t="s">
        <v>422</v>
      </c>
      <c r="D108" s="317">
        <v>3647.01</v>
      </c>
      <c r="E108" s="317"/>
      <c r="F108" s="317"/>
    </row>
    <row r="109" spans="1:6" ht="47.25" x14ac:dyDescent="0.2">
      <c r="A109" s="320" t="s">
        <v>352</v>
      </c>
      <c r="B109" s="321" t="s">
        <v>351</v>
      </c>
      <c r="C109" s="322"/>
      <c r="D109" s="323">
        <v>13419.53</v>
      </c>
      <c r="E109" s="323">
        <v>9177.0400000000009</v>
      </c>
      <c r="F109" s="323">
        <v>8332.58</v>
      </c>
    </row>
    <row r="110" spans="1:6" ht="31.5" x14ac:dyDescent="0.2">
      <c r="A110" s="73" t="s">
        <v>353</v>
      </c>
      <c r="B110" s="74" t="s">
        <v>264</v>
      </c>
      <c r="C110" s="316"/>
      <c r="D110" s="317">
        <v>6074.88</v>
      </c>
      <c r="E110" s="317">
        <v>6353</v>
      </c>
      <c r="F110" s="317">
        <v>5768.62</v>
      </c>
    </row>
    <row r="111" spans="1:6" ht="31.5" x14ac:dyDescent="0.2">
      <c r="A111" s="73" t="s">
        <v>436</v>
      </c>
      <c r="B111" s="74" t="s">
        <v>264</v>
      </c>
      <c r="C111" s="316" t="s">
        <v>435</v>
      </c>
      <c r="D111" s="317">
        <v>3785</v>
      </c>
      <c r="E111" s="317">
        <v>4733</v>
      </c>
      <c r="F111" s="317">
        <v>4237.8</v>
      </c>
    </row>
    <row r="112" spans="1:6" ht="31.5" x14ac:dyDescent="0.2">
      <c r="A112" s="73" t="s">
        <v>423</v>
      </c>
      <c r="B112" s="74" t="s">
        <v>264</v>
      </c>
      <c r="C112" s="316" t="s">
        <v>422</v>
      </c>
      <c r="D112" s="317">
        <v>2289.88</v>
      </c>
      <c r="E112" s="317">
        <v>1620</v>
      </c>
      <c r="F112" s="317">
        <v>1530.82</v>
      </c>
    </row>
    <row r="113" spans="1:6" ht="31.5" x14ac:dyDescent="0.2">
      <c r="A113" s="73" t="s">
        <v>354</v>
      </c>
      <c r="B113" s="74" t="s">
        <v>265</v>
      </c>
      <c r="C113" s="316"/>
      <c r="D113" s="317">
        <v>1312.54</v>
      </c>
      <c r="E113" s="317">
        <v>1224.04</v>
      </c>
      <c r="F113" s="317">
        <v>1263.96</v>
      </c>
    </row>
    <row r="114" spans="1:6" ht="31.5" x14ac:dyDescent="0.2">
      <c r="A114" s="73" t="s">
        <v>436</v>
      </c>
      <c r="B114" s="74" t="s">
        <v>265</v>
      </c>
      <c r="C114" s="316" t="s">
        <v>435</v>
      </c>
      <c r="D114" s="317">
        <v>1008.54</v>
      </c>
      <c r="E114" s="317">
        <v>1008.04</v>
      </c>
      <c r="F114" s="317">
        <v>1047.96</v>
      </c>
    </row>
    <row r="115" spans="1:6" ht="31.5" x14ac:dyDescent="0.2">
      <c r="A115" s="73" t="s">
        <v>423</v>
      </c>
      <c r="B115" s="74" t="s">
        <v>265</v>
      </c>
      <c r="C115" s="316" t="s">
        <v>422</v>
      </c>
      <c r="D115" s="317">
        <v>304</v>
      </c>
      <c r="E115" s="317">
        <v>216</v>
      </c>
      <c r="F115" s="317">
        <v>216</v>
      </c>
    </row>
    <row r="116" spans="1:6" ht="31.5" x14ac:dyDescent="0.2">
      <c r="A116" s="73" t="s">
        <v>358</v>
      </c>
      <c r="B116" s="74" t="s">
        <v>269</v>
      </c>
      <c r="C116" s="316"/>
      <c r="D116" s="317">
        <v>1142.7</v>
      </c>
      <c r="E116" s="317">
        <v>1100</v>
      </c>
      <c r="F116" s="317">
        <v>1000</v>
      </c>
    </row>
    <row r="117" spans="1:6" ht="31.5" x14ac:dyDescent="0.2">
      <c r="A117" s="73" t="s">
        <v>423</v>
      </c>
      <c r="B117" s="74" t="s">
        <v>269</v>
      </c>
      <c r="C117" s="316" t="s">
        <v>422</v>
      </c>
      <c r="D117" s="317">
        <v>1142.7</v>
      </c>
      <c r="E117" s="317">
        <v>1100</v>
      </c>
      <c r="F117" s="317">
        <v>1000</v>
      </c>
    </row>
    <row r="118" spans="1:6" ht="31.5" x14ac:dyDescent="0.2">
      <c r="A118" s="73" t="s">
        <v>355</v>
      </c>
      <c r="B118" s="74" t="s">
        <v>266</v>
      </c>
      <c r="C118" s="316"/>
      <c r="D118" s="317">
        <v>1486.41</v>
      </c>
      <c r="E118" s="317">
        <v>500</v>
      </c>
      <c r="F118" s="317">
        <v>300</v>
      </c>
    </row>
    <row r="119" spans="1:6" ht="31.5" x14ac:dyDescent="0.2">
      <c r="A119" s="73" t="s">
        <v>423</v>
      </c>
      <c r="B119" s="74" t="s">
        <v>266</v>
      </c>
      <c r="C119" s="316" t="s">
        <v>422</v>
      </c>
      <c r="D119" s="317">
        <v>1486.41</v>
      </c>
      <c r="E119" s="317">
        <v>500</v>
      </c>
      <c r="F119" s="317">
        <v>300</v>
      </c>
    </row>
    <row r="120" spans="1:6" ht="110.25" x14ac:dyDescent="0.2">
      <c r="A120" s="318" t="s">
        <v>356</v>
      </c>
      <c r="B120" s="74" t="s">
        <v>267</v>
      </c>
      <c r="C120" s="316"/>
      <c r="D120" s="317">
        <v>3403</v>
      </c>
      <c r="E120" s="317"/>
      <c r="F120" s="317"/>
    </row>
    <row r="121" spans="1:6" ht="31.5" x14ac:dyDescent="0.2">
      <c r="A121" s="73" t="s">
        <v>436</v>
      </c>
      <c r="B121" s="74" t="s">
        <v>267</v>
      </c>
      <c r="C121" s="316" t="s">
        <v>435</v>
      </c>
      <c r="D121" s="317">
        <v>3403</v>
      </c>
      <c r="E121" s="317"/>
      <c r="F121" s="317"/>
    </row>
    <row r="122" spans="1:6" ht="31.5" x14ac:dyDescent="0.2">
      <c r="A122" s="320" t="s">
        <v>348</v>
      </c>
      <c r="B122" s="321" t="s">
        <v>347</v>
      </c>
      <c r="C122" s="322"/>
      <c r="D122" s="323">
        <v>814.24</v>
      </c>
      <c r="E122" s="323">
        <v>200</v>
      </c>
      <c r="F122" s="323">
        <v>200</v>
      </c>
    </row>
    <row r="123" spans="1:6" ht="31.5" x14ac:dyDescent="0.2">
      <c r="A123" s="73" t="s">
        <v>349</v>
      </c>
      <c r="B123" s="74" t="s">
        <v>262</v>
      </c>
      <c r="C123" s="316"/>
      <c r="D123" s="317">
        <v>398.23</v>
      </c>
      <c r="E123" s="317">
        <v>200</v>
      </c>
      <c r="F123" s="317">
        <v>200</v>
      </c>
    </row>
    <row r="124" spans="1:6" ht="31.5" x14ac:dyDescent="0.2">
      <c r="A124" s="73" t="s">
        <v>423</v>
      </c>
      <c r="B124" s="74" t="s">
        <v>262</v>
      </c>
      <c r="C124" s="316" t="s">
        <v>422</v>
      </c>
      <c r="D124" s="317">
        <v>398.23</v>
      </c>
      <c r="E124" s="317">
        <v>200</v>
      </c>
      <c r="F124" s="317">
        <v>200</v>
      </c>
    </row>
    <row r="125" spans="1:6" ht="47.25" x14ac:dyDescent="0.2">
      <c r="A125" s="73" t="s">
        <v>350</v>
      </c>
      <c r="B125" s="74" t="s">
        <v>263</v>
      </c>
      <c r="C125" s="316"/>
      <c r="D125" s="317">
        <v>416.01</v>
      </c>
      <c r="E125" s="317"/>
      <c r="F125" s="317"/>
    </row>
    <row r="126" spans="1:6" ht="31.5" x14ac:dyDescent="0.2">
      <c r="A126" s="73" t="s">
        <v>436</v>
      </c>
      <c r="B126" s="74" t="s">
        <v>263</v>
      </c>
      <c r="C126" s="316" t="s">
        <v>435</v>
      </c>
      <c r="D126" s="317">
        <v>416.01</v>
      </c>
      <c r="E126" s="317"/>
      <c r="F126" s="317"/>
    </row>
    <row r="127" spans="1:6" ht="63" x14ac:dyDescent="0.2">
      <c r="A127" s="320" t="s">
        <v>320</v>
      </c>
      <c r="B127" s="321" t="s">
        <v>319</v>
      </c>
      <c r="C127" s="322"/>
      <c r="D127" s="323"/>
      <c r="E127" s="323">
        <v>10</v>
      </c>
      <c r="F127" s="323">
        <v>10</v>
      </c>
    </row>
    <row r="128" spans="1:6" ht="31.5" x14ac:dyDescent="0.2">
      <c r="A128" s="73" t="s">
        <v>321</v>
      </c>
      <c r="B128" s="74" t="s">
        <v>245</v>
      </c>
      <c r="C128" s="316"/>
      <c r="D128" s="317"/>
      <c r="E128" s="317">
        <v>10</v>
      </c>
      <c r="F128" s="317">
        <v>10</v>
      </c>
    </row>
    <row r="129" spans="1:6" ht="31.5" x14ac:dyDescent="0.2">
      <c r="A129" s="73" t="s">
        <v>423</v>
      </c>
      <c r="B129" s="74" t="s">
        <v>245</v>
      </c>
      <c r="C129" s="316" t="s">
        <v>422</v>
      </c>
      <c r="D129" s="317"/>
      <c r="E129" s="317">
        <v>10</v>
      </c>
      <c r="F129" s="317">
        <v>10</v>
      </c>
    </row>
    <row r="130" spans="1:6" ht="31.5" x14ac:dyDescent="0.2">
      <c r="A130" s="324" t="s">
        <v>323</v>
      </c>
      <c r="B130" s="325" t="s">
        <v>322</v>
      </c>
      <c r="C130" s="326"/>
      <c r="D130" s="327">
        <v>21707.21</v>
      </c>
      <c r="E130" s="327">
        <v>3299.59</v>
      </c>
      <c r="F130" s="327">
        <v>748.13</v>
      </c>
    </row>
    <row r="131" spans="1:6" ht="31.5" x14ac:dyDescent="0.2">
      <c r="A131" s="320" t="s">
        <v>325</v>
      </c>
      <c r="B131" s="321" t="s">
        <v>324</v>
      </c>
      <c r="C131" s="322"/>
      <c r="D131" s="323">
        <v>3197.2</v>
      </c>
      <c r="E131" s="323"/>
      <c r="F131" s="323"/>
    </row>
    <row r="132" spans="1:6" ht="47.25" x14ac:dyDescent="0.2">
      <c r="A132" s="73" t="s">
        <v>326</v>
      </c>
      <c r="B132" s="74" t="s">
        <v>243</v>
      </c>
      <c r="C132" s="316"/>
      <c r="D132" s="317">
        <v>3197.2</v>
      </c>
      <c r="E132" s="317"/>
      <c r="F132" s="317"/>
    </row>
    <row r="133" spans="1:6" ht="47.25" x14ac:dyDescent="0.2">
      <c r="A133" s="328" t="s">
        <v>423</v>
      </c>
      <c r="B133" s="329" t="s">
        <v>243</v>
      </c>
      <c r="C133" s="330" t="s">
        <v>422</v>
      </c>
      <c r="D133" s="331">
        <v>3197.2</v>
      </c>
      <c r="E133" s="331"/>
      <c r="F133" s="331"/>
    </row>
    <row r="134" spans="1:6" ht="47.25" x14ac:dyDescent="0.2">
      <c r="A134" s="320" t="s">
        <v>345</v>
      </c>
      <c r="B134" s="321" t="s">
        <v>344</v>
      </c>
      <c r="C134" s="322"/>
      <c r="D134" s="323">
        <v>862.93</v>
      </c>
      <c r="E134" s="323">
        <v>683.08</v>
      </c>
      <c r="F134" s="323">
        <v>748.13</v>
      </c>
    </row>
    <row r="135" spans="1:6" ht="47.25" x14ac:dyDescent="0.2">
      <c r="A135" s="73" t="s">
        <v>346</v>
      </c>
      <c r="B135" s="74" t="s">
        <v>258</v>
      </c>
      <c r="C135" s="316"/>
      <c r="D135" s="317">
        <v>862.93</v>
      </c>
      <c r="E135" s="317">
        <v>683.08</v>
      </c>
      <c r="F135" s="317">
        <v>748.13</v>
      </c>
    </row>
    <row r="136" spans="1:6" ht="47.25" x14ac:dyDescent="0.2">
      <c r="A136" s="328" t="s">
        <v>423</v>
      </c>
      <c r="B136" s="329" t="s">
        <v>258</v>
      </c>
      <c r="C136" s="330" t="s">
        <v>422</v>
      </c>
      <c r="D136" s="331">
        <v>862.93</v>
      </c>
      <c r="E136" s="331">
        <v>683.08</v>
      </c>
      <c r="F136" s="331">
        <v>748.13</v>
      </c>
    </row>
    <row r="137" spans="1:6" ht="63" x14ac:dyDescent="0.2">
      <c r="A137" s="320" t="s">
        <v>335</v>
      </c>
      <c r="B137" s="321" t="s">
        <v>334</v>
      </c>
      <c r="C137" s="322"/>
      <c r="D137" s="323">
        <v>9000</v>
      </c>
      <c r="E137" s="323">
        <v>2616.5100000000002</v>
      </c>
      <c r="F137" s="323"/>
    </row>
    <row r="138" spans="1:6" ht="31.5" x14ac:dyDescent="0.2">
      <c r="A138" s="73" t="s">
        <v>414</v>
      </c>
      <c r="B138" s="74" t="s">
        <v>421</v>
      </c>
      <c r="C138" s="316"/>
      <c r="D138" s="317">
        <v>9000</v>
      </c>
      <c r="E138" s="317"/>
      <c r="F138" s="317"/>
    </row>
    <row r="139" spans="1:6" ht="31.5" x14ac:dyDescent="0.2">
      <c r="A139" s="328" t="s">
        <v>434</v>
      </c>
      <c r="B139" s="329" t="s">
        <v>421</v>
      </c>
      <c r="C139" s="330" t="s">
        <v>433</v>
      </c>
      <c r="D139" s="331">
        <v>9000</v>
      </c>
      <c r="E139" s="331"/>
      <c r="F139" s="331"/>
    </row>
    <row r="140" spans="1:6" ht="15.75" x14ac:dyDescent="0.2">
      <c r="A140" s="73" t="s">
        <v>336</v>
      </c>
      <c r="B140" s="74" t="s">
        <v>251</v>
      </c>
      <c r="C140" s="316"/>
      <c r="D140" s="317"/>
      <c r="E140" s="317">
        <v>2616.5100000000002</v>
      </c>
      <c r="F140" s="317"/>
    </row>
    <row r="141" spans="1:6" ht="31.5" x14ac:dyDescent="0.2">
      <c r="A141" s="328" t="s">
        <v>434</v>
      </c>
      <c r="B141" s="329" t="s">
        <v>251</v>
      </c>
      <c r="C141" s="330" t="s">
        <v>433</v>
      </c>
      <c r="D141" s="331"/>
      <c r="E141" s="331">
        <v>2616.5100000000002</v>
      </c>
      <c r="F141" s="331"/>
    </row>
    <row r="142" spans="1:6" ht="47.25" x14ac:dyDescent="0.2">
      <c r="A142" s="320" t="s">
        <v>404</v>
      </c>
      <c r="B142" s="321" t="s">
        <v>359</v>
      </c>
      <c r="C142" s="322"/>
      <c r="D142" s="323">
        <v>8647.08</v>
      </c>
      <c r="E142" s="323"/>
      <c r="F142" s="323"/>
    </row>
    <row r="143" spans="1:6" ht="31.5" x14ac:dyDescent="0.2">
      <c r="A143" s="73" t="s">
        <v>405</v>
      </c>
      <c r="B143" s="74" t="s">
        <v>261</v>
      </c>
      <c r="C143" s="316"/>
      <c r="D143" s="317">
        <v>8647.08</v>
      </c>
      <c r="E143" s="317"/>
      <c r="F143" s="317"/>
    </row>
    <row r="144" spans="1:6" ht="47.25" x14ac:dyDescent="0.2">
      <c r="A144" s="328" t="s">
        <v>423</v>
      </c>
      <c r="B144" s="329" t="s">
        <v>261</v>
      </c>
      <c r="C144" s="330" t="s">
        <v>422</v>
      </c>
      <c r="D144" s="331">
        <v>8647.08</v>
      </c>
      <c r="E144" s="331"/>
      <c r="F144" s="331"/>
    </row>
    <row r="145" spans="1:6" ht="15.75" x14ac:dyDescent="0.2">
      <c r="A145" s="320" t="s">
        <v>172</v>
      </c>
      <c r="B145" s="321"/>
      <c r="C145" s="322"/>
      <c r="D145" s="323">
        <v>160200.03</v>
      </c>
      <c r="E145" s="323">
        <v>93535.26</v>
      </c>
      <c r="F145" s="323">
        <v>54311.63</v>
      </c>
    </row>
  </sheetData>
  <mergeCells count="7">
    <mergeCell ref="A5:F7"/>
    <mergeCell ref="E8:E9"/>
    <mergeCell ref="D8:D9"/>
    <mergeCell ref="F8:F9"/>
    <mergeCell ref="A8:A9"/>
    <mergeCell ref="B8:B9"/>
    <mergeCell ref="C8:C9"/>
  </mergeCells>
  <pageMargins left="0.70866141732283472" right="0" top="0.78740157480314965" bottom="0.78740157480314965" header="0" footer="0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A749-1A6D-43EC-A81B-713B02396F68}">
  <dimension ref="A1:J235"/>
  <sheetViews>
    <sheetView topLeftCell="A34" workbookViewId="0">
      <selection activeCell="G4" sqref="G4"/>
    </sheetView>
  </sheetViews>
  <sheetFormatPr defaultRowHeight="14.25" x14ac:dyDescent="0.2"/>
  <cols>
    <col min="1" max="1" width="43.140625" style="76" customWidth="1"/>
    <col min="2" max="2" width="5.85546875" style="76" bestFit="1" customWidth="1"/>
    <col min="3" max="4" width="4.140625" style="76" bestFit="1" customWidth="1"/>
    <col min="5" max="5" width="16" style="76" bestFit="1" customWidth="1"/>
    <col min="6" max="6" width="5.28515625" style="76" bestFit="1" customWidth="1"/>
    <col min="7" max="7" width="11.28515625" style="76" bestFit="1" customWidth="1"/>
    <col min="8" max="8" width="11" style="76" bestFit="1" customWidth="1"/>
    <col min="9" max="9" width="10.140625" style="76" bestFit="1" customWidth="1"/>
    <col min="10" max="16384" width="9.140625" style="76"/>
  </cols>
  <sheetData>
    <row r="1" spans="1:10" x14ac:dyDescent="0.2">
      <c r="F1" s="301"/>
      <c r="G1" s="302" t="s">
        <v>482</v>
      </c>
      <c r="H1" s="302"/>
      <c r="I1" s="303"/>
      <c r="J1" s="304"/>
    </row>
    <row r="2" spans="1:10" ht="15" x14ac:dyDescent="0.2">
      <c r="F2" s="301"/>
      <c r="G2" s="299" t="s">
        <v>162</v>
      </c>
      <c r="H2" s="299"/>
      <c r="I2" s="300"/>
      <c r="J2" s="300"/>
    </row>
    <row r="3" spans="1:10" ht="15" x14ac:dyDescent="0.2">
      <c r="F3" s="301"/>
      <c r="G3" s="299" t="s">
        <v>93</v>
      </c>
      <c r="H3" s="299"/>
      <c r="I3" s="300"/>
      <c r="J3" s="300"/>
    </row>
    <row r="4" spans="1:10" ht="15.75" x14ac:dyDescent="0.2">
      <c r="F4" s="301"/>
      <c r="G4" s="193" t="s">
        <v>485</v>
      </c>
      <c r="H4" s="299"/>
      <c r="I4" s="300"/>
      <c r="J4" s="300"/>
    </row>
    <row r="6" spans="1:10" x14ac:dyDescent="0.2">
      <c r="A6" s="367" t="s">
        <v>481</v>
      </c>
      <c r="B6" s="367"/>
      <c r="C6" s="367"/>
      <c r="D6" s="367"/>
      <c r="E6" s="367"/>
      <c r="F6" s="367"/>
      <c r="G6" s="367"/>
      <c r="H6" s="367"/>
      <c r="I6" s="367"/>
    </row>
    <row r="7" spans="1:10" x14ac:dyDescent="0.2">
      <c r="A7" s="367"/>
      <c r="B7" s="367"/>
      <c r="C7" s="367"/>
      <c r="D7" s="367"/>
      <c r="E7" s="367"/>
      <c r="F7" s="367"/>
      <c r="G7" s="367"/>
      <c r="H7" s="367"/>
      <c r="I7" s="367"/>
    </row>
    <row r="8" spans="1:10" x14ac:dyDescent="0.2">
      <c r="A8" s="368"/>
      <c r="B8" s="368"/>
      <c r="C8" s="368"/>
      <c r="D8" s="368"/>
      <c r="E8" s="368"/>
      <c r="F8" s="368"/>
      <c r="G8" s="368"/>
      <c r="H8" s="368"/>
      <c r="I8" s="368"/>
    </row>
    <row r="9" spans="1:10" x14ac:dyDescent="0.2">
      <c r="A9" s="383" t="s">
        <v>271</v>
      </c>
      <c r="B9" s="377" t="s">
        <v>444</v>
      </c>
      <c r="C9" s="378"/>
      <c r="D9" s="378"/>
      <c r="E9" s="378"/>
      <c r="F9" s="379"/>
      <c r="G9" s="380" t="s">
        <v>193</v>
      </c>
      <c r="H9" s="380" t="s">
        <v>192</v>
      </c>
      <c r="I9" s="380" t="s">
        <v>226</v>
      </c>
    </row>
    <row r="10" spans="1:10" x14ac:dyDescent="0.2">
      <c r="A10" s="383"/>
      <c r="B10" s="369" t="s">
        <v>445</v>
      </c>
      <c r="C10" s="371" t="s">
        <v>446</v>
      </c>
      <c r="D10" s="372"/>
      <c r="E10" s="375" t="s">
        <v>1</v>
      </c>
      <c r="F10" s="375" t="s">
        <v>0</v>
      </c>
      <c r="G10" s="381"/>
      <c r="H10" s="381"/>
      <c r="I10" s="381"/>
    </row>
    <row r="11" spans="1:10" ht="15" x14ac:dyDescent="0.2">
      <c r="A11" s="305"/>
      <c r="B11" s="370"/>
      <c r="C11" s="373"/>
      <c r="D11" s="374"/>
      <c r="E11" s="376"/>
      <c r="F11" s="376"/>
      <c r="G11" s="382"/>
      <c r="H11" s="382"/>
      <c r="I11" s="382"/>
    </row>
    <row r="12" spans="1:10" ht="85.5" x14ac:dyDescent="0.2">
      <c r="A12" s="306" t="s">
        <v>191</v>
      </c>
      <c r="B12" s="307" t="s">
        <v>3</v>
      </c>
      <c r="C12" s="307"/>
      <c r="D12" s="307"/>
      <c r="E12" s="307"/>
      <c r="F12" s="307"/>
      <c r="G12" s="308">
        <v>160200.03</v>
      </c>
      <c r="H12" s="308">
        <v>93535.26</v>
      </c>
      <c r="I12" s="308">
        <v>54311.63</v>
      </c>
    </row>
    <row r="13" spans="1:10" ht="28.5" x14ac:dyDescent="0.2">
      <c r="A13" s="306" t="s">
        <v>5</v>
      </c>
      <c r="B13" s="307" t="s">
        <v>3</v>
      </c>
      <c r="C13" s="307" t="s">
        <v>178</v>
      </c>
      <c r="D13" s="307" t="s">
        <v>175</v>
      </c>
      <c r="E13" s="307"/>
      <c r="F13" s="307"/>
      <c r="G13" s="308">
        <v>17464.7</v>
      </c>
      <c r="H13" s="308">
        <v>17285.11</v>
      </c>
      <c r="I13" s="308">
        <v>17516.12</v>
      </c>
    </row>
    <row r="14" spans="1:10" ht="71.25" x14ac:dyDescent="0.2">
      <c r="A14" s="306" t="s">
        <v>7</v>
      </c>
      <c r="B14" s="307" t="s">
        <v>3</v>
      </c>
      <c r="C14" s="307" t="s">
        <v>178</v>
      </c>
      <c r="D14" s="307" t="s">
        <v>182</v>
      </c>
      <c r="E14" s="307"/>
      <c r="F14" s="307"/>
      <c r="G14" s="308"/>
      <c r="H14" s="308">
        <v>200</v>
      </c>
      <c r="I14" s="308">
        <v>300</v>
      </c>
    </row>
    <row r="15" spans="1:10" ht="30" x14ac:dyDescent="0.25">
      <c r="A15" s="309" t="s">
        <v>273</v>
      </c>
      <c r="B15" s="274" t="s">
        <v>3</v>
      </c>
      <c r="C15" s="274" t="s">
        <v>178</v>
      </c>
      <c r="D15" s="274" t="s">
        <v>182</v>
      </c>
      <c r="E15" s="274" t="s">
        <v>272</v>
      </c>
      <c r="F15" s="274"/>
      <c r="G15" s="310"/>
      <c r="H15" s="310">
        <v>200</v>
      </c>
      <c r="I15" s="310">
        <v>300</v>
      </c>
    </row>
    <row r="16" spans="1:10" ht="30" x14ac:dyDescent="0.25">
      <c r="A16" s="309" t="s">
        <v>275</v>
      </c>
      <c r="B16" s="274" t="s">
        <v>3</v>
      </c>
      <c r="C16" s="274" t="s">
        <v>178</v>
      </c>
      <c r="D16" s="274" t="s">
        <v>182</v>
      </c>
      <c r="E16" s="274" t="s">
        <v>274</v>
      </c>
      <c r="F16" s="274"/>
      <c r="G16" s="310"/>
      <c r="H16" s="310">
        <v>200</v>
      </c>
      <c r="I16" s="310">
        <v>300</v>
      </c>
    </row>
    <row r="17" spans="1:9" ht="30" x14ac:dyDescent="0.25">
      <c r="A17" s="309" t="s">
        <v>277</v>
      </c>
      <c r="B17" s="274" t="s">
        <v>3</v>
      </c>
      <c r="C17" s="274" t="s">
        <v>178</v>
      </c>
      <c r="D17" s="274" t="s">
        <v>182</v>
      </c>
      <c r="E17" s="274" t="s">
        <v>276</v>
      </c>
      <c r="F17" s="274"/>
      <c r="G17" s="310"/>
      <c r="H17" s="310">
        <v>200</v>
      </c>
      <c r="I17" s="310">
        <v>300</v>
      </c>
    </row>
    <row r="18" spans="1:9" ht="45" x14ac:dyDescent="0.25">
      <c r="A18" s="309" t="s">
        <v>279</v>
      </c>
      <c r="B18" s="274" t="s">
        <v>3</v>
      </c>
      <c r="C18" s="274" t="s">
        <v>178</v>
      </c>
      <c r="D18" s="274" t="s">
        <v>182</v>
      </c>
      <c r="E18" s="274" t="s">
        <v>278</v>
      </c>
      <c r="F18" s="274"/>
      <c r="G18" s="310"/>
      <c r="H18" s="310">
        <v>200</v>
      </c>
      <c r="I18" s="310">
        <v>300</v>
      </c>
    </row>
    <row r="19" spans="1:9" ht="30" x14ac:dyDescent="0.25">
      <c r="A19" s="309" t="s">
        <v>280</v>
      </c>
      <c r="B19" s="274" t="s">
        <v>3</v>
      </c>
      <c r="C19" s="274" t="s">
        <v>178</v>
      </c>
      <c r="D19" s="274" t="s">
        <v>182</v>
      </c>
      <c r="E19" s="274" t="s">
        <v>227</v>
      </c>
      <c r="F19" s="274"/>
      <c r="G19" s="310"/>
      <c r="H19" s="310">
        <v>200</v>
      </c>
      <c r="I19" s="310">
        <v>300</v>
      </c>
    </row>
    <row r="20" spans="1:9" ht="90" x14ac:dyDescent="0.25">
      <c r="A20" s="311" t="s">
        <v>388</v>
      </c>
      <c r="B20" s="312" t="s">
        <v>3</v>
      </c>
      <c r="C20" s="312" t="s">
        <v>178</v>
      </c>
      <c r="D20" s="312" t="s">
        <v>182</v>
      </c>
      <c r="E20" s="312" t="s">
        <v>227</v>
      </c>
      <c r="F20" s="312" t="s">
        <v>389</v>
      </c>
      <c r="G20" s="313"/>
      <c r="H20" s="313">
        <v>200</v>
      </c>
      <c r="I20" s="313">
        <v>300</v>
      </c>
    </row>
    <row r="21" spans="1:9" ht="85.5" x14ac:dyDescent="0.2">
      <c r="A21" s="306" t="s">
        <v>9</v>
      </c>
      <c r="B21" s="307" t="s">
        <v>3</v>
      </c>
      <c r="C21" s="307" t="s">
        <v>178</v>
      </c>
      <c r="D21" s="307" t="s">
        <v>176</v>
      </c>
      <c r="E21" s="307"/>
      <c r="F21" s="307"/>
      <c r="G21" s="308">
        <v>16499</v>
      </c>
      <c r="H21" s="308">
        <v>15685.11</v>
      </c>
      <c r="I21" s="308">
        <v>15816.12</v>
      </c>
    </row>
    <row r="22" spans="1:9" ht="30" x14ac:dyDescent="0.25">
      <c r="A22" s="309" t="s">
        <v>273</v>
      </c>
      <c r="B22" s="274" t="s">
        <v>3</v>
      </c>
      <c r="C22" s="274" t="s">
        <v>178</v>
      </c>
      <c r="D22" s="274" t="s">
        <v>176</v>
      </c>
      <c r="E22" s="274" t="s">
        <v>272</v>
      </c>
      <c r="F22" s="274"/>
      <c r="G22" s="310">
        <v>16499</v>
      </c>
      <c r="H22" s="310">
        <v>15685.11</v>
      </c>
      <c r="I22" s="310">
        <v>15816.12</v>
      </c>
    </row>
    <row r="23" spans="1:9" ht="30" x14ac:dyDescent="0.25">
      <c r="A23" s="309" t="s">
        <v>275</v>
      </c>
      <c r="B23" s="274" t="s">
        <v>3</v>
      </c>
      <c r="C23" s="274" t="s">
        <v>178</v>
      </c>
      <c r="D23" s="274" t="s">
        <v>176</v>
      </c>
      <c r="E23" s="274" t="s">
        <v>274</v>
      </c>
      <c r="F23" s="274"/>
      <c r="G23" s="310">
        <v>16439</v>
      </c>
      <c r="H23" s="310">
        <v>15585.11</v>
      </c>
      <c r="I23" s="310">
        <v>15716.12</v>
      </c>
    </row>
    <row r="24" spans="1:9" ht="45" x14ac:dyDescent="0.25">
      <c r="A24" s="309" t="s">
        <v>282</v>
      </c>
      <c r="B24" s="274" t="s">
        <v>3</v>
      </c>
      <c r="C24" s="274" t="s">
        <v>178</v>
      </c>
      <c r="D24" s="274" t="s">
        <v>176</v>
      </c>
      <c r="E24" s="274" t="s">
        <v>281</v>
      </c>
      <c r="F24" s="274"/>
      <c r="G24" s="310">
        <v>3302.36</v>
      </c>
      <c r="H24" s="310">
        <v>2804.11</v>
      </c>
      <c r="I24" s="310">
        <v>2804.12</v>
      </c>
    </row>
    <row r="25" spans="1:9" ht="30" x14ac:dyDescent="0.25">
      <c r="A25" s="309" t="s">
        <v>284</v>
      </c>
      <c r="B25" s="274" t="s">
        <v>3</v>
      </c>
      <c r="C25" s="274" t="s">
        <v>178</v>
      </c>
      <c r="D25" s="274" t="s">
        <v>176</v>
      </c>
      <c r="E25" s="274" t="s">
        <v>283</v>
      </c>
      <c r="F25" s="274"/>
      <c r="G25" s="310">
        <v>3302.36</v>
      </c>
      <c r="H25" s="310">
        <v>2804.11</v>
      </c>
      <c r="I25" s="310">
        <v>2804.12</v>
      </c>
    </row>
    <row r="26" spans="1:9" ht="30" x14ac:dyDescent="0.25">
      <c r="A26" s="309" t="s">
        <v>275</v>
      </c>
      <c r="B26" s="274" t="s">
        <v>3</v>
      </c>
      <c r="C26" s="274" t="s">
        <v>178</v>
      </c>
      <c r="D26" s="274" t="s">
        <v>176</v>
      </c>
      <c r="E26" s="274" t="s">
        <v>228</v>
      </c>
      <c r="F26" s="274"/>
      <c r="G26" s="310">
        <v>3253.78</v>
      </c>
      <c r="H26" s="310">
        <v>2750.59</v>
      </c>
      <c r="I26" s="310">
        <v>2750.6</v>
      </c>
    </row>
    <row r="27" spans="1:9" ht="45" x14ac:dyDescent="0.25">
      <c r="A27" s="311" t="s">
        <v>390</v>
      </c>
      <c r="B27" s="312" t="s">
        <v>3</v>
      </c>
      <c r="C27" s="312" t="s">
        <v>178</v>
      </c>
      <c r="D27" s="312" t="s">
        <v>176</v>
      </c>
      <c r="E27" s="312" t="s">
        <v>228</v>
      </c>
      <c r="F27" s="312" t="s">
        <v>391</v>
      </c>
      <c r="G27" s="313">
        <v>3197.8</v>
      </c>
      <c r="H27" s="313">
        <v>2700.59</v>
      </c>
      <c r="I27" s="313">
        <v>2700.6</v>
      </c>
    </row>
    <row r="28" spans="1:9" ht="30" x14ac:dyDescent="0.25">
      <c r="A28" s="311" t="s">
        <v>392</v>
      </c>
      <c r="B28" s="312" t="s">
        <v>3</v>
      </c>
      <c r="C28" s="312" t="s">
        <v>178</v>
      </c>
      <c r="D28" s="312" t="s">
        <v>176</v>
      </c>
      <c r="E28" s="312" t="s">
        <v>228</v>
      </c>
      <c r="F28" s="312" t="s">
        <v>393</v>
      </c>
      <c r="G28" s="313">
        <v>40</v>
      </c>
      <c r="H28" s="313">
        <v>50</v>
      </c>
      <c r="I28" s="313">
        <v>50</v>
      </c>
    </row>
    <row r="29" spans="1:9" ht="15" x14ac:dyDescent="0.25">
      <c r="A29" s="311" t="s">
        <v>396</v>
      </c>
      <c r="B29" s="312" t="s">
        <v>3</v>
      </c>
      <c r="C29" s="312" t="s">
        <v>178</v>
      </c>
      <c r="D29" s="312" t="s">
        <v>176</v>
      </c>
      <c r="E29" s="312" t="s">
        <v>228</v>
      </c>
      <c r="F29" s="312" t="s">
        <v>397</v>
      </c>
      <c r="G29" s="313">
        <v>15.98</v>
      </c>
      <c r="H29" s="313"/>
      <c r="I29" s="313"/>
    </row>
    <row r="30" spans="1:9" ht="30" x14ac:dyDescent="0.25">
      <c r="A30" s="309" t="s">
        <v>285</v>
      </c>
      <c r="B30" s="274" t="s">
        <v>3</v>
      </c>
      <c r="C30" s="274" t="s">
        <v>178</v>
      </c>
      <c r="D30" s="274" t="s">
        <v>176</v>
      </c>
      <c r="E30" s="274" t="s">
        <v>229</v>
      </c>
      <c r="F30" s="274"/>
      <c r="G30" s="310">
        <v>45.06</v>
      </c>
      <c r="H30" s="310">
        <v>50</v>
      </c>
      <c r="I30" s="310">
        <v>50</v>
      </c>
    </row>
    <row r="31" spans="1:9" ht="45" x14ac:dyDescent="0.25">
      <c r="A31" s="311" t="s">
        <v>390</v>
      </c>
      <c r="B31" s="312" t="s">
        <v>3</v>
      </c>
      <c r="C31" s="312" t="s">
        <v>178</v>
      </c>
      <c r="D31" s="312" t="s">
        <v>176</v>
      </c>
      <c r="E31" s="312" t="s">
        <v>229</v>
      </c>
      <c r="F31" s="312" t="s">
        <v>391</v>
      </c>
      <c r="G31" s="313">
        <v>45.06</v>
      </c>
      <c r="H31" s="313">
        <v>50</v>
      </c>
      <c r="I31" s="313">
        <v>50</v>
      </c>
    </row>
    <row r="32" spans="1:9" ht="30" x14ac:dyDescent="0.25">
      <c r="A32" s="309" t="s">
        <v>286</v>
      </c>
      <c r="B32" s="274" t="s">
        <v>3</v>
      </c>
      <c r="C32" s="274" t="s">
        <v>178</v>
      </c>
      <c r="D32" s="274" t="s">
        <v>176</v>
      </c>
      <c r="E32" s="274" t="s">
        <v>230</v>
      </c>
      <c r="F32" s="274"/>
      <c r="G32" s="310">
        <v>3.52</v>
      </c>
      <c r="H32" s="310">
        <v>3.52</v>
      </c>
      <c r="I32" s="310">
        <v>3.52</v>
      </c>
    </row>
    <row r="33" spans="1:9" ht="45" x14ac:dyDescent="0.25">
      <c r="A33" s="311" t="s">
        <v>390</v>
      </c>
      <c r="B33" s="312" t="s">
        <v>3</v>
      </c>
      <c r="C33" s="312" t="s">
        <v>178</v>
      </c>
      <c r="D33" s="312" t="s">
        <v>176</v>
      </c>
      <c r="E33" s="312" t="s">
        <v>230</v>
      </c>
      <c r="F33" s="312" t="s">
        <v>391</v>
      </c>
      <c r="G33" s="313">
        <v>3.52</v>
      </c>
      <c r="H33" s="313">
        <v>3.52</v>
      </c>
      <c r="I33" s="313">
        <v>3.52</v>
      </c>
    </row>
    <row r="34" spans="1:9" ht="30" x14ac:dyDescent="0.25">
      <c r="A34" s="309" t="s">
        <v>277</v>
      </c>
      <c r="B34" s="274" t="s">
        <v>3</v>
      </c>
      <c r="C34" s="274" t="s">
        <v>178</v>
      </c>
      <c r="D34" s="274" t="s">
        <v>176</v>
      </c>
      <c r="E34" s="274" t="s">
        <v>276</v>
      </c>
      <c r="F34" s="274"/>
      <c r="G34" s="310">
        <v>13136.64</v>
      </c>
      <c r="H34" s="310">
        <v>12781</v>
      </c>
      <c r="I34" s="310">
        <v>12912</v>
      </c>
    </row>
    <row r="35" spans="1:9" ht="30" x14ac:dyDescent="0.25">
      <c r="A35" s="309" t="s">
        <v>288</v>
      </c>
      <c r="B35" s="274" t="s">
        <v>3</v>
      </c>
      <c r="C35" s="274" t="s">
        <v>178</v>
      </c>
      <c r="D35" s="274" t="s">
        <v>176</v>
      </c>
      <c r="E35" s="274" t="s">
        <v>287</v>
      </c>
      <c r="F35" s="274"/>
      <c r="G35" s="310">
        <v>11630.38</v>
      </c>
      <c r="H35" s="310">
        <v>11333</v>
      </c>
      <c r="I35" s="310">
        <v>11464</v>
      </c>
    </row>
    <row r="36" spans="1:9" ht="30" x14ac:dyDescent="0.25">
      <c r="A36" s="309" t="s">
        <v>288</v>
      </c>
      <c r="B36" s="274" t="s">
        <v>3</v>
      </c>
      <c r="C36" s="274" t="s">
        <v>178</v>
      </c>
      <c r="D36" s="274" t="s">
        <v>176</v>
      </c>
      <c r="E36" s="274" t="s">
        <v>231</v>
      </c>
      <c r="F36" s="274"/>
      <c r="G36" s="310">
        <v>9897.76</v>
      </c>
      <c r="H36" s="310">
        <v>9380</v>
      </c>
      <c r="I36" s="310">
        <v>9380</v>
      </c>
    </row>
    <row r="37" spans="1:9" ht="90" x14ac:dyDescent="0.25">
      <c r="A37" s="311" t="s">
        <v>388</v>
      </c>
      <c r="B37" s="312" t="s">
        <v>3</v>
      </c>
      <c r="C37" s="312" t="s">
        <v>178</v>
      </c>
      <c r="D37" s="312" t="s">
        <v>176</v>
      </c>
      <c r="E37" s="312" t="s">
        <v>231</v>
      </c>
      <c r="F37" s="312" t="s">
        <v>389</v>
      </c>
      <c r="G37" s="313">
        <v>9897.76</v>
      </c>
      <c r="H37" s="313">
        <v>9380</v>
      </c>
      <c r="I37" s="313">
        <v>9380</v>
      </c>
    </row>
    <row r="38" spans="1:9" ht="15" x14ac:dyDescent="0.25">
      <c r="A38" s="309" t="s">
        <v>289</v>
      </c>
      <c r="B38" s="274" t="s">
        <v>3</v>
      </c>
      <c r="C38" s="274" t="s">
        <v>178</v>
      </c>
      <c r="D38" s="274" t="s">
        <v>176</v>
      </c>
      <c r="E38" s="274" t="s">
        <v>232</v>
      </c>
      <c r="F38" s="274"/>
      <c r="G38" s="310">
        <v>1732.62</v>
      </c>
      <c r="H38" s="310">
        <v>1953</v>
      </c>
      <c r="I38" s="310">
        <v>2084</v>
      </c>
    </row>
    <row r="39" spans="1:9" ht="90" x14ac:dyDescent="0.25">
      <c r="A39" s="311" t="s">
        <v>388</v>
      </c>
      <c r="B39" s="312" t="s">
        <v>3</v>
      </c>
      <c r="C39" s="312" t="s">
        <v>178</v>
      </c>
      <c r="D39" s="312" t="s">
        <v>176</v>
      </c>
      <c r="E39" s="312" t="s">
        <v>232</v>
      </c>
      <c r="F39" s="312" t="s">
        <v>389</v>
      </c>
      <c r="G39" s="313">
        <v>1732.62</v>
      </c>
      <c r="H39" s="313">
        <v>1953</v>
      </c>
      <c r="I39" s="313">
        <v>2084</v>
      </c>
    </row>
    <row r="40" spans="1:9" ht="45" x14ac:dyDescent="0.25">
      <c r="A40" s="309" t="s">
        <v>279</v>
      </c>
      <c r="B40" s="274" t="s">
        <v>3</v>
      </c>
      <c r="C40" s="274" t="s">
        <v>178</v>
      </c>
      <c r="D40" s="274" t="s">
        <v>176</v>
      </c>
      <c r="E40" s="274" t="s">
        <v>278</v>
      </c>
      <c r="F40" s="274"/>
      <c r="G40" s="310">
        <v>1506.26</v>
      </c>
      <c r="H40" s="310">
        <v>1448</v>
      </c>
      <c r="I40" s="310">
        <v>1448</v>
      </c>
    </row>
    <row r="41" spans="1:9" ht="45" x14ac:dyDescent="0.25">
      <c r="A41" s="309" t="s">
        <v>279</v>
      </c>
      <c r="B41" s="274" t="s">
        <v>3</v>
      </c>
      <c r="C41" s="274" t="s">
        <v>178</v>
      </c>
      <c r="D41" s="274" t="s">
        <v>176</v>
      </c>
      <c r="E41" s="274" t="s">
        <v>233</v>
      </c>
      <c r="F41" s="274"/>
      <c r="G41" s="310">
        <v>1506.26</v>
      </c>
      <c r="H41" s="310">
        <v>1448</v>
      </c>
      <c r="I41" s="310">
        <v>1448</v>
      </c>
    </row>
    <row r="42" spans="1:9" ht="90" x14ac:dyDescent="0.25">
      <c r="A42" s="311" t="s">
        <v>388</v>
      </c>
      <c r="B42" s="312" t="s">
        <v>3</v>
      </c>
      <c r="C42" s="312" t="s">
        <v>178</v>
      </c>
      <c r="D42" s="312" t="s">
        <v>176</v>
      </c>
      <c r="E42" s="312" t="s">
        <v>233</v>
      </c>
      <c r="F42" s="312" t="s">
        <v>389</v>
      </c>
      <c r="G42" s="313">
        <v>1506.26</v>
      </c>
      <c r="H42" s="313">
        <v>1448</v>
      </c>
      <c r="I42" s="313">
        <v>1448</v>
      </c>
    </row>
    <row r="43" spans="1:9" ht="15" x14ac:dyDescent="0.25">
      <c r="A43" s="309" t="s">
        <v>291</v>
      </c>
      <c r="B43" s="274" t="s">
        <v>3</v>
      </c>
      <c r="C43" s="274" t="s">
        <v>178</v>
      </c>
      <c r="D43" s="274" t="s">
        <v>176</v>
      </c>
      <c r="E43" s="274" t="s">
        <v>290</v>
      </c>
      <c r="F43" s="274"/>
      <c r="G43" s="310">
        <v>60</v>
      </c>
      <c r="H43" s="310">
        <v>100</v>
      </c>
      <c r="I43" s="310">
        <v>100</v>
      </c>
    </row>
    <row r="44" spans="1:9" ht="15" x14ac:dyDescent="0.25">
      <c r="A44" s="309" t="s">
        <v>10</v>
      </c>
      <c r="B44" s="274" t="s">
        <v>3</v>
      </c>
      <c r="C44" s="274" t="s">
        <v>178</v>
      </c>
      <c r="D44" s="274" t="s">
        <v>176</v>
      </c>
      <c r="E44" s="274" t="s">
        <v>292</v>
      </c>
      <c r="F44" s="274"/>
      <c r="G44" s="310">
        <v>60</v>
      </c>
      <c r="H44" s="310">
        <v>100</v>
      </c>
      <c r="I44" s="310">
        <v>100</v>
      </c>
    </row>
    <row r="45" spans="1:9" ht="30" x14ac:dyDescent="0.25">
      <c r="A45" s="309" t="s">
        <v>294</v>
      </c>
      <c r="B45" s="274" t="s">
        <v>3</v>
      </c>
      <c r="C45" s="274" t="s">
        <v>178</v>
      </c>
      <c r="D45" s="274" t="s">
        <v>176</v>
      </c>
      <c r="E45" s="274" t="s">
        <v>293</v>
      </c>
      <c r="F45" s="274"/>
      <c r="G45" s="310">
        <v>60</v>
      </c>
      <c r="H45" s="310">
        <v>100</v>
      </c>
      <c r="I45" s="310">
        <v>100</v>
      </c>
    </row>
    <row r="46" spans="1:9" ht="30" x14ac:dyDescent="0.25">
      <c r="A46" s="309" t="s">
        <v>295</v>
      </c>
      <c r="B46" s="274" t="s">
        <v>3</v>
      </c>
      <c r="C46" s="274" t="s">
        <v>178</v>
      </c>
      <c r="D46" s="274" t="s">
        <v>176</v>
      </c>
      <c r="E46" s="274" t="s">
        <v>234</v>
      </c>
      <c r="F46" s="274"/>
      <c r="G46" s="310">
        <v>60</v>
      </c>
      <c r="H46" s="310">
        <v>100</v>
      </c>
      <c r="I46" s="310">
        <v>100</v>
      </c>
    </row>
    <row r="47" spans="1:9" ht="45" x14ac:dyDescent="0.25">
      <c r="A47" s="311" t="s">
        <v>390</v>
      </c>
      <c r="B47" s="312" t="s">
        <v>3</v>
      </c>
      <c r="C47" s="312" t="s">
        <v>178</v>
      </c>
      <c r="D47" s="312" t="s">
        <v>176</v>
      </c>
      <c r="E47" s="312" t="s">
        <v>234</v>
      </c>
      <c r="F47" s="312" t="s">
        <v>391</v>
      </c>
      <c r="G47" s="313">
        <v>60</v>
      </c>
      <c r="H47" s="313">
        <v>100</v>
      </c>
      <c r="I47" s="313">
        <v>100</v>
      </c>
    </row>
    <row r="48" spans="1:9" ht="57" x14ac:dyDescent="0.2">
      <c r="A48" s="306" t="s">
        <v>190</v>
      </c>
      <c r="B48" s="307" t="s">
        <v>3</v>
      </c>
      <c r="C48" s="307" t="s">
        <v>178</v>
      </c>
      <c r="D48" s="307" t="s">
        <v>189</v>
      </c>
      <c r="E48" s="307"/>
      <c r="F48" s="307"/>
      <c r="G48" s="308">
        <v>229.7</v>
      </c>
      <c r="H48" s="308"/>
      <c r="I48" s="308"/>
    </row>
    <row r="49" spans="1:9" ht="30" x14ac:dyDescent="0.25">
      <c r="A49" s="309" t="s">
        <v>273</v>
      </c>
      <c r="B49" s="274" t="s">
        <v>3</v>
      </c>
      <c r="C49" s="274" t="s">
        <v>178</v>
      </c>
      <c r="D49" s="274" t="s">
        <v>189</v>
      </c>
      <c r="E49" s="274" t="s">
        <v>272</v>
      </c>
      <c r="F49" s="274"/>
      <c r="G49" s="310">
        <v>229.7</v>
      </c>
      <c r="H49" s="310"/>
      <c r="I49" s="310"/>
    </row>
    <row r="50" spans="1:9" ht="15" x14ac:dyDescent="0.25">
      <c r="A50" s="309" t="s">
        <v>291</v>
      </c>
      <c r="B50" s="274" t="s">
        <v>3</v>
      </c>
      <c r="C50" s="274" t="s">
        <v>178</v>
      </c>
      <c r="D50" s="274" t="s">
        <v>189</v>
      </c>
      <c r="E50" s="274" t="s">
        <v>290</v>
      </c>
      <c r="F50" s="274"/>
      <c r="G50" s="310">
        <v>229.7</v>
      </c>
      <c r="H50" s="310"/>
      <c r="I50" s="310"/>
    </row>
    <row r="51" spans="1:9" ht="15" x14ac:dyDescent="0.25">
      <c r="A51" s="309" t="s">
        <v>10</v>
      </c>
      <c r="B51" s="274" t="s">
        <v>3</v>
      </c>
      <c r="C51" s="274" t="s">
        <v>178</v>
      </c>
      <c r="D51" s="274" t="s">
        <v>189</v>
      </c>
      <c r="E51" s="274" t="s">
        <v>292</v>
      </c>
      <c r="F51" s="274"/>
      <c r="G51" s="310">
        <v>229.7</v>
      </c>
      <c r="H51" s="310"/>
      <c r="I51" s="310"/>
    </row>
    <row r="52" spans="1:9" ht="30" x14ac:dyDescent="0.25">
      <c r="A52" s="309" t="s">
        <v>294</v>
      </c>
      <c r="B52" s="274" t="s">
        <v>3</v>
      </c>
      <c r="C52" s="274" t="s">
        <v>178</v>
      </c>
      <c r="D52" s="274" t="s">
        <v>189</v>
      </c>
      <c r="E52" s="274" t="s">
        <v>293</v>
      </c>
      <c r="F52" s="274"/>
      <c r="G52" s="310">
        <v>229.7</v>
      </c>
      <c r="H52" s="310"/>
      <c r="I52" s="310"/>
    </row>
    <row r="53" spans="1:9" ht="60" x14ac:dyDescent="0.25">
      <c r="A53" s="309" t="s">
        <v>296</v>
      </c>
      <c r="B53" s="274" t="s">
        <v>3</v>
      </c>
      <c r="C53" s="274" t="s">
        <v>178</v>
      </c>
      <c r="D53" s="274" t="s">
        <v>189</v>
      </c>
      <c r="E53" s="274" t="s">
        <v>235</v>
      </c>
      <c r="F53" s="274"/>
      <c r="G53" s="310">
        <v>133.80000000000001</v>
      </c>
      <c r="H53" s="310"/>
      <c r="I53" s="310"/>
    </row>
    <row r="54" spans="1:9" ht="15" x14ac:dyDescent="0.25">
      <c r="A54" s="311" t="s">
        <v>394</v>
      </c>
      <c r="B54" s="312" t="s">
        <v>3</v>
      </c>
      <c r="C54" s="312" t="s">
        <v>178</v>
      </c>
      <c r="D54" s="312" t="s">
        <v>189</v>
      </c>
      <c r="E54" s="312" t="s">
        <v>235</v>
      </c>
      <c r="F54" s="312" t="s">
        <v>395</v>
      </c>
      <c r="G54" s="313">
        <v>133.80000000000001</v>
      </c>
      <c r="H54" s="313"/>
      <c r="I54" s="313"/>
    </row>
    <row r="55" spans="1:9" ht="60" x14ac:dyDescent="0.25">
      <c r="A55" s="309" t="s">
        <v>297</v>
      </c>
      <c r="B55" s="274" t="s">
        <v>3</v>
      </c>
      <c r="C55" s="274" t="s">
        <v>178</v>
      </c>
      <c r="D55" s="274" t="s">
        <v>189</v>
      </c>
      <c r="E55" s="274" t="s">
        <v>236</v>
      </c>
      <c r="F55" s="274"/>
      <c r="G55" s="310">
        <v>46.1</v>
      </c>
      <c r="H55" s="310"/>
      <c r="I55" s="310"/>
    </row>
    <row r="56" spans="1:9" ht="15" x14ac:dyDescent="0.25">
      <c r="A56" s="311" t="s">
        <v>394</v>
      </c>
      <c r="B56" s="312" t="s">
        <v>3</v>
      </c>
      <c r="C56" s="312" t="s">
        <v>178</v>
      </c>
      <c r="D56" s="312" t="s">
        <v>189</v>
      </c>
      <c r="E56" s="312" t="s">
        <v>236</v>
      </c>
      <c r="F56" s="312" t="s">
        <v>395</v>
      </c>
      <c r="G56" s="313">
        <v>46.1</v>
      </c>
      <c r="H56" s="313"/>
      <c r="I56" s="313"/>
    </row>
    <row r="57" spans="1:9" ht="90" x14ac:dyDescent="0.25">
      <c r="A57" s="309" t="s">
        <v>298</v>
      </c>
      <c r="B57" s="274" t="s">
        <v>3</v>
      </c>
      <c r="C57" s="274" t="s">
        <v>178</v>
      </c>
      <c r="D57" s="274" t="s">
        <v>189</v>
      </c>
      <c r="E57" s="274" t="s">
        <v>237</v>
      </c>
      <c r="F57" s="274"/>
      <c r="G57" s="310">
        <v>49.8</v>
      </c>
      <c r="H57" s="310"/>
      <c r="I57" s="310"/>
    </row>
    <row r="58" spans="1:9" ht="15" x14ac:dyDescent="0.25">
      <c r="A58" s="311" t="s">
        <v>394</v>
      </c>
      <c r="B58" s="312" t="s">
        <v>3</v>
      </c>
      <c r="C58" s="312" t="s">
        <v>178</v>
      </c>
      <c r="D58" s="312" t="s">
        <v>189</v>
      </c>
      <c r="E58" s="312" t="s">
        <v>237</v>
      </c>
      <c r="F58" s="312" t="s">
        <v>395</v>
      </c>
      <c r="G58" s="313">
        <v>49.8</v>
      </c>
      <c r="H58" s="313"/>
      <c r="I58" s="313"/>
    </row>
    <row r="59" spans="1:9" x14ac:dyDescent="0.2">
      <c r="A59" s="306" t="s">
        <v>12</v>
      </c>
      <c r="B59" s="307" t="s">
        <v>3</v>
      </c>
      <c r="C59" s="307" t="s">
        <v>178</v>
      </c>
      <c r="D59" s="307" t="s">
        <v>174</v>
      </c>
      <c r="E59" s="307"/>
      <c r="F59" s="307"/>
      <c r="G59" s="308"/>
      <c r="H59" s="308">
        <v>1000</v>
      </c>
      <c r="I59" s="308">
        <v>1000</v>
      </c>
    </row>
    <row r="60" spans="1:9" ht="30" x14ac:dyDescent="0.25">
      <c r="A60" s="309" t="s">
        <v>273</v>
      </c>
      <c r="B60" s="274" t="s">
        <v>3</v>
      </c>
      <c r="C60" s="274" t="s">
        <v>178</v>
      </c>
      <c r="D60" s="274" t="s">
        <v>174</v>
      </c>
      <c r="E60" s="274" t="s">
        <v>272</v>
      </c>
      <c r="F60" s="274"/>
      <c r="G60" s="310"/>
      <c r="H60" s="310">
        <v>1000</v>
      </c>
      <c r="I60" s="310">
        <v>1000</v>
      </c>
    </row>
    <row r="61" spans="1:9" ht="15" x14ac:dyDescent="0.25">
      <c r="A61" s="309" t="s">
        <v>291</v>
      </c>
      <c r="B61" s="274" t="s">
        <v>3</v>
      </c>
      <c r="C61" s="274" t="s">
        <v>178</v>
      </c>
      <c r="D61" s="274" t="s">
        <v>174</v>
      </c>
      <c r="E61" s="274" t="s">
        <v>290</v>
      </c>
      <c r="F61" s="274"/>
      <c r="G61" s="310"/>
      <c r="H61" s="310">
        <v>1000</v>
      </c>
      <c r="I61" s="310">
        <v>1000</v>
      </c>
    </row>
    <row r="62" spans="1:9" ht="15" x14ac:dyDescent="0.25">
      <c r="A62" s="309" t="s">
        <v>10</v>
      </c>
      <c r="B62" s="274" t="s">
        <v>3</v>
      </c>
      <c r="C62" s="274" t="s">
        <v>178</v>
      </c>
      <c r="D62" s="274" t="s">
        <v>174</v>
      </c>
      <c r="E62" s="274" t="s">
        <v>292</v>
      </c>
      <c r="F62" s="274"/>
      <c r="G62" s="310"/>
      <c r="H62" s="310">
        <v>1000</v>
      </c>
      <c r="I62" s="310">
        <v>1000</v>
      </c>
    </row>
    <row r="63" spans="1:9" ht="15" x14ac:dyDescent="0.25">
      <c r="A63" s="309" t="s">
        <v>300</v>
      </c>
      <c r="B63" s="274" t="s">
        <v>3</v>
      </c>
      <c r="C63" s="274" t="s">
        <v>178</v>
      </c>
      <c r="D63" s="274" t="s">
        <v>174</v>
      </c>
      <c r="E63" s="274" t="s">
        <v>299</v>
      </c>
      <c r="F63" s="274"/>
      <c r="G63" s="310"/>
      <c r="H63" s="310">
        <v>1000</v>
      </c>
      <c r="I63" s="310">
        <v>1000</v>
      </c>
    </row>
    <row r="64" spans="1:9" ht="15" x14ac:dyDescent="0.25">
      <c r="A64" s="309" t="s">
        <v>301</v>
      </c>
      <c r="B64" s="274" t="s">
        <v>3</v>
      </c>
      <c r="C64" s="274" t="s">
        <v>178</v>
      </c>
      <c r="D64" s="274" t="s">
        <v>174</v>
      </c>
      <c r="E64" s="274" t="s">
        <v>238</v>
      </c>
      <c r="F64" s="274"/>
      <c r="G64" s="310"/>
      <c r="H64" s="310">
        <v>1000</v>
      </c>
      <c r="I64" s="310">
        <v>1000</v>
      </c>
    </row>
    <row r="65" spans="1:9" ht="15" x14ac:dyDescent="0.25">
      <c r="A65" s="311" t="s">
        <v>396</v>
      </c>
      <c r="B65" s="312" t="s">
        <v>3</v>
      </c>
      <c r="C65" s="312" t="s">
        <v>178</v>
      </c>
      <c r="D65" s="312" t="s">
        <v>174</v>
      </c>
      <c r="E65" s="312" t="s">
        <v>238</v>
      </c>
      <c r="F65" s="312" t="s">
        <v>397</v>
      </c>
      <c r="G65" s="313"/>
      <c r="H65" s="313">
        <v>1000</v>
      </c>
      <c r="I65" s="313">
        <v>1000</v>
      </c>
    </row>
    <row r="66" spans="1:9" x14ac:dyDescent="0.2">
      <c r="A66" s="306" t="s">
        <v>14</v>
      </c>
      <c r="B66" s="307" t="s">
        <v>3</v>
      </c>
      <c r="C66" s="307" t="s">
        <v>178</v>
      </c>
      <c r="D66" s="307" t="s">
        <v>188</v>
      </c>
      <c r="E66" s="307"/>
      <c r="F66" s="307"/>
      <c r="G66" s="308">
        <v>736</v>
      </c>
      <c r="H66" s="308">
        <v>400</v>
      </c>
      <c r="I66" s="308">
        <v>400</v>
      </c>
    </row>
    <row r="67" spans="1:9" ht="30" x14ac:dyDescent="0.25">
      <c r="A67" s="309" t="s">
        <v>273</v>
      </c>
      <c r="B67" s="274" t="s">
        <v>3</v>
      </c>
      <c r="C67" s="274" t="s">
        <v>178</v>
      </c>
      <c r="D67" s="274" t="s">
        <v>188</v>
      </c>
      <c r="E67" s="274" t="s">
        <v>272</v>
      </c>
      <c r="F67" s="274"/>
      <c r="G67" s="310">
        <v>736</v>
      </c>
      <c r="H67" s="310">
        <v>400</v>
      </c>
      <c r="I67" s="310">
        <v>400</v>
      </c>
    </row>
    <row r="68" spans="1:9" ht="15" x14ac:dyDescent="0.25">
      <c r="A68" s="309" t="s">
        <v>291</v>
      </c>
      <c r="B68" s="274" t="s">
        <v>3</v>
      </c>
      <c r="C68" s="274" t="s">
        <v>178</v>
      </c>
      <c r="D68" s="274" t="s">
        <v>188</v>
      </c>
      <c r="E68" s="274" t="s">
        <v>290</v>
      </c>
      <c r="F68" s="274"/>
      <c r="G68" s="310">
        <v>736</v>
      </c>
      <c r="H68" s="310">
        <v>400</v>
      </c>
      <c r="I68" s="310">
        <v>400</v>
      </c>
    </row>
    <row r="69" spans="1:9" ht="15" x14ac:dyDescent="0.25">
      <c r="A69" s="309" t="s">
        <v>10</v>
      </c>
      <c r="B69" s="274" t="s">
        <v>3</v>
      </c>
      <c r="C69" s="274" t="s">
        <v>178</v>
      </c>
      <c r="D69" s="274" t="s">
        <v>188</v>
      </c>
      <c r="E69" s="274" t="s">
        <v>292</v>
      </c>
      <c r="F69" s="274"/>
      <c r="G69" s="310">
        <v>736</v>
      </c>
      <c r="H69" s="310">
        <v>400</v>
      </c>
      <c r="I69" s="310">
        <v>400</v>
      </c>
    </row>
    <row r="70" spans="1:9" ht="15" x14ac:dyDescent="0.25">
      <c r="A70" s="309" t="s">
        <v>300</v>
      </c>
      <c r="B70" s="274" t="s">
        <v>3</v>
      </c>
      <c r="C70" s="274" t="s">
        <v>178</v>
      </c>
      <c r="D70" s="274" t="s">
        <v>188</v>
      </c>
      <c r="E70" s="274" t="s">
        <v>299</v>
      </c>
      <c r="F70" s="274"/>
      <c r="G70" s="310">
        <v>736</v>
      </c>
      <c r="H70" s="310">
        <v>400</v>
      </c>
      <c r="I70" s="310">
        <v>400</v>
      </c>
    </row>
    <row r="71" spans="1:9" ht="30" x14ac:dyDescent="0.25">
      <c r="A71" s="309" t="s">
        <v>411</v>
      </c>
      <c r="B71" s="274" t="s">
        <v>3</v>
      </c>
      <c r="C71" s="274" t="s">
        <v>178</v>
      </c>
      <c r="D71" s="274" t="s">
        <v>188</v>
      </c>
      <c r="E71" s="274" t="s">
        <v>410</v>
      </c>
      <c r="F71" s="274"/>
      <c r="G71" s="310">
        <v>396</v>
      </c>
      <c r="H71" s="310"/>
      <c r="I71" s="310"/>
    </row>
    <row r="72" spans="1:9" ht="45" x14ac:dyDescent="0.25">
      <c r="A72" s="311" t="s">
        <v>390</v>
      </c>
      <c r="B72" s="312" t="s">
        <v>3</v>
      </c>
      <c r="C72" s="312" t="s">
        <v>178</v>
      </c>
      <c r="D72" s="312" t="s">
        <v>188</v>
      </c>
      <c r="E72" s="312" t="s">
        <v>410</v>
      </c>
      <c r="F72" s="312" t="s">
        <v>391</v>
      </c>
      <c r="G72" s="313">
        <v>396</v>
      </c>
      <c r="H72" s="313"/>
      <c r="I72" s="313"/>
    </row>
    <row r="73" spans="1:9" ht="60" x14ac:dyDescent="0.25">
      <c r="A73" s="309" t="s">
        <v>302</v>
      </c>
      <c r="B73" s="274" t="s">
        <v>3</v>
      </c>
      <c r="C73" s="274" t="s">
        <v>178</v>
      </c>
      <c r="D73" s="274" t="s">
        <v>188</v>
      </c>
      <c r="E73" s="274" t="s">
        <v>239</v>
      </c>
      <c r="F73" s="274"/>
      <c r="G73" s="310">
        <v>340</v>
      </c>
      <c r="H73" s="310">
        <v>400</v>
      </c>
      <c r="I73" s="310">
        <v>400</v>
      </c>
    </row>
    <row r="74" spans="1:9" ht="45" x14ac:dyDescent="0.25">
      <c r="A74" s="311" t="s">
        <v>390</v>
      </c>
      <c r="B74" s="312" t="s">
        <v>3</v>
      </c>
      <c r="C74" s="312" t="s">
        <v>178</v>
      </c>
      <c r="D74" s="312" t="s">
        <v>188</v>
      </c>
      <c r="E74" s="312" t="s">
        <v>239</v>
      </c>
      <c r="F74" s="312" t="s">
        <v>391</v>
      </c>
      <c r="G74" s="313">
        <v>340</v>
      </c>
      <c r="H74" s="313">
        <v>400</v>
      </c>
      <c r="I74" s="313">
        <v>400</v>
      </c>
    </row>
    <row r="75" spans="1:9" x14ac:dyDescent="0.2">
      <c r="A75" s="306" t="s">
        <v>27</v>
      </c>
      <c r="B75" s="307" t="s">
        <v>3</v>
      </c>
      <c r="C75" s="307" t="s">
        <v>173</v>
      </c>
      <c r="D75" s="307" t="s">
        <v>175</v>
      </c>
      <c r="E75" s="307"/>
      <c r="F75" s="307"/>
      <c r="G75" s="308">
        <v>299.60000000000002</v>
      </c>
      <c r="H75" s="308">
        <v>299.60000000000002</v>
      </c>
      <c r="I75" s="308">
        <v>309.89999999999998</v>
      </c>
    </row>
    <row r="76" spans="1:9" ht="28.5" x14ac:dyDescent="0.2">
      <c r="A76" s="306" t="s">
        <v>102</v>
      </c>
      <c r="B76" s="307" t="s">
        <v>3</v>
      </c>
      <c r="C76" s="307" t="s">
        <v>173</v>
      </c>
      <c r="D76" s="307" t="s">
        <v>182</v>
      </c>
      <c r="E76" s="307"/>
      <c r="F76" s="307"/>
      <c r="G76" s="308">
        <v>299.60000000000002</v>
      </c>
      <c r="H76" s="308">
        <v>299.60000000000002</v>
      </c>
      <c r="I76" s="308">
        <v>309.89999999999998</v>
      </c>
    </row>
    <row r="77" spans="1:9" ht="30" x14ac:dyDescent="0.25">
      <c r="A77" s="309" t="s">
        <v>273</v>
      </c>
      <c r="B77" s="274" t="s">
        <v>3</v>
      </c>
      <c r="C77" s="274" t="s">
        <v>173</v>
      </c>
      <c r="D77" s="274" t="s">
        <v>182</v>
      </c>
      <c r="E77" s="274" t="s">
        <v>272</v>
      </c>
      <c r="F77" s="274"/>
      <c r="G77" s="310">
        <v>299.60000000000002</v>
      </c>
      <c r="H77" s="310">
        <v>299.60000000000002</v>
      </c>
      <c r="I77" s="310">
        <v>309.89999999999998</v>
      </c>
    </row>
    <row r="78" spans="1:9" ht="15" x14ac:dyDescent="0.25">
      <c r="A78" s="309" t="s">
        <v>291</v>
      </c>
      <c r="B78" s="274" t="s">
        <v>3</v>
      </c>
      <c r="C78" s="274" t="s">
        <v>173</v>
      </c>
      <c r="D78" s="274" t="s">
        <v>182</v>
      </c>
      <c r="E78" s="274" t="s">
        <v>290</v>
      </c>
      <c r="F78" s="274"/>
      <c r="G78" s="310">
        <v>299.60000000000002</v>
      </c>
      <c r="H78" s="310">
        <v>299.60000000000002</v>
      </c>
      <c r="I78" s="310">
        <v>309.89999999999998</v>
      </c>
    </row>
    <row r="79" spans="1:9" ht="15" x14ac:dyDescent="0.25">
      <c r="A79" s="309" t="s">
        <v>10</v>
      </c>
      <c r="B79" s="274" t="s">
        <v>3</v>
      </c>
      <c r="C79" s="274" t="s">
        <v>173</v>
      </c>
      <c r="D79" s="274" t="s">
        <v>182</v>
      </c>
      <c r="E79" s="274" t="s">
        <v>292</v>
      </c>
      <c r="F79" s="274"/>
      <c r="G79" s="310">
        <v>299.60000000000002</v>
      </c>
      <c r="H79" s="310">
        <v>299.60000000000002</v>
      </c>
      <c r="I79" s="310">
        <v>309.89999999999998</v>
      </c>
    </row>
    <row r="80" spans="1:9" ht="15" x14ac:dyDescent="0.25">
      <c r="A80" s="309" t="s">
        <v>300</v>
      </c>
      <c r="B80" s="274" t="s">
        <v>3</v>
      </c>
      <c r="C80" s="274" t="s">
        <v>173</v>
      </c>
      <c r="D80" s="274" t="s">
        <v>182</v>
      </c>
      <c r="E80" s="274" t="s">
        <v>299</v>
      </c>
      <c r="F80" s="274"/>
      <c r="G80" s="310">
        <v>299.60000000000002</v>
      </c>
      <c r="H80" s="310">
        <v>299.60000000000002</v>
      </c>
      <c r="I80" s="310">
        <v>309.89999999999998</v>
      </c>
    </row>
    <row r="81" spans="1:9" ht="45" x14ac:dyDescent="0.25">
      <c r="A81" s="309" t="s">
        <v>303</v>
      </c>
      <c r="B81" s="274" t="s">
        <v>3</v>
      </c>
      <c r="C81" s="274" t="s">
        <v>173</v>
      </c>
      <c r="D81" s="274" t="s">
        <v>182</v>
      </c>
      <c r="E81" s="274" t="s">
        <v>240</v>
      </c>
      <c r="F81" s="274"/>
      <c r="G81" s="310">
        <v>299.60000000000002</v>
      </c>
      <c r="H81" s="310">
        <v>299.60000000000002</v>
      </c>
      <c r="I81" s="310">
        <v>309.89999999999998</v>
      </c>
    </row>
    <row r="82" spans="1:9" ht="90" x14ac:dyDescent="0.25">
      <c r="A82" s="311" t="s">
        <v>388</v>
      </c>
      <c r="B82" s="312" t="s">
        <v>3</v>
      </c>
      <c r="C82" s="312" t="s">
        <v>173</v>
      </c>
      <c r="D82" s="312" t="s">
        <v>182</v>
      </c>
      <c r="E82" s="312" t="s">
        <v>240</v>
      </c>
      <c r="F82" s="312" t="s">
        <v>389</v>
      </c>
      <c r="G82" s="313">
        <v>299.60000000000002</v>
      </c>
      <c r="H82" s="313">
        <v>299.60000000000002</v>
      </c>
      <c r="I82" s="313">
        <v>309.89999999999998</v>
      </c>
    </row>
    <row r="83" spans="1:9" ht="42.75" x14ac:dyDescent="0.2">
      <c r="A83" s="306" t="s">
        <v>103</v>
      </c>
      <c r="B83" s="307" t="s">
        <v>3</v>
      </c>
      <c r="C83" s="307" t="s">
        <v>182</v>
      </c>
      <c r="D83" s="307" t="s">
        <v>175</v>
      </c>
      <c r="E83" s="307"/>
      <c r="F83" s="307"/>
      <c r="G83" s="308">
        <v>200</v>
      </c>
      <c r="H83" s="308">
        <v>200</v>
      </c>
      <c r="I83" s="308">
        <v>200</v>
      </c>
    </row>
    <row r="84" spans="1:9" ht="42.75" x14ac:dyDescent="0.2">
      <c r="A84" s="306" t="s">
        <v>187</v>
      </c>
      <c r="B84" s="307" t="s">
        <v>3</v>
      </c>
      <c r="C84" s="307" t="s">
        <v>182</v>
      </c>
      <c r="D84" s="307" t="s">
        <v>186</v>
      </c>
      <c r="E84" s="307"/>
      <c r="F84" s="307"/>
      <c r="G84" s="308">
        <v>200</v>
      </c>
      <c r="H84" s="308">
        <v>200</v>
      </c>
      <c r="I84" s="308">
        <v>200</v>
      </c>
    </row>
    <row r="85" spans="1:9" ht="15" x14ac:dyDescent="0.25">
      <c r="A85" s="309" t="s">
        <v>305</v>
      </c>
      <c r="B85" s="274" t="s">
        <v>3</v>
      </c>
      <c r="C85" s="274" t="s">
        <v>182</v>
      </c>
      <c r="D85" s="274" t="s">
        <v>186</v>
      </c>
      <c r="E85" s="274" t="s">
        <v>304</v>
      </c>
      <c r="F85" s="274"/>
      <c r="G85" s="310">
        <v>200</v>
      </c>
      <c r="H85" s="310">
        <v>200</v>
      </c>
      <c r="I85" s="310">
        <v>200</v>
      </c>
    </row>
    <row r="86" spans="1:9" ht="90" x14ac:dyDescent="0.25">
      <c r="A86" s="309" t="s">
        <v>307</v>
      </c>
      <c r="B86" s="274" t="s">
        <v>3</v>
      </c>
      <c r="C86" s="274" t="s">
        <v>182</v>
      </c>
      <c r="D86" s="274" t="s">
        <v>186</v>
      </c>
      <c r="E86" s="274" t="s">
        <v>306</v>
      </c>
      <c r="F86" s="274"/>
      <c r="G86" s="310">
        <v>200</v>
      </c>
      <c r="H86" s="310">
        <v>200</v>
      </c>
      <c r="I86" s="310">
        <v>200</v>
      </c>
    </row>
    <row r="87" spans="1:9" ht="15" x14ac:dyDescent="0.25">
      <c r="A87" s="309" t="s">
        <v>309</v>
      </c>
      <c r="B87" s="274" t="s">
        <v>3</v>
      </c>
      <c r="C87" s="274" t="s">
        <v>182</v>
      </c>
      <c r="D87" s="274" t="s">
        <v>186</v>
      </c>
      <c r="E87" s="274" t="s">
        <v>308</v>
      </c>
      <c r="F87" s="274"/>
      <c r="G87" s="310">
        <v>200</v>
      </c>
      <c r="H87" s="310">
        <v>200</v>
      </c>
      <c r="I87" s="310">
        <v>200</v>
      </c>
    </row>
    <row r="88" spans="1:9" ht="30" x14ac:dyDescent="0.25">
      <c r="A88" s="309" t="s">
        <v>311</v>
      </c>
      <c r="B88" s="274" t="s">
        <v>3</v>
      </c>
      <c r="C88" s="274" t="s">
        <v>182</v>
      </c>
      <c r="D88" s="274" t="s">
        <v>186</v>
      </c>
      <c r="E88" s="274" t="s">
        <v>310</v>
      </c>
      <c r="F88" s="274"/>
      <c r="G88" s="310">
        <v>200</v>
      </c>
      <c r="H88" s="310">
        <v>200</v>
      </c>
      <c r="I88" s="310">
        <v>200</v>
      </c>
    </row>
    <row r="89" spans="1:9" ht="30" x14ac:dyDescent="0.25">
      <c r="A89" s="309" t="s">
        <v>313</v>
      </c>
      <c r="B89" s="274" t="s">
        <v>3</v>
      </c>
      <c r="C89" s="274" t="s">
        <v>182</v>
      </c>
      <c r="D89" s="274" t="s">
        <v>186</v>
      </c>
      <c r="E89" s="274" t="s">
        <v>312</v>
      </c>
      <c r="F89" s="274"/>
      <c r="G89" s="310">
        <v>200</v>
      </c>
      <c r="H89" s="310">
        <v>200</v>
      </c>
      <c r="I89" s="310">
        <v>200</v>
      </c>
    </row>
    <row r="90" spans="1:9" ht="45" x14ac:dyDescent="0.25">
      <c r="A90" s="311" t="s">
        <v>390</v>
      </c>
      <c r="B90" s="312" t="s">
        <v>3</v>
      </c>
      <c r="C90" s="312" t="s">
        <v>182</v>
      </c>
      <c r="D90" s="312" t="s">
        <v>186</v>
      </c>
      <c r="E90" s="312" t="s">
        <v>312</v>
      </c>
      <c r="F90" s="312" t="s">
        <v>391</v>
      </c>
      <c r="G90" s="313">
        <v>200</v>
      </c>
      <c r="H90" s="313">
        <v>200</v>
      </c>
      <c r="I90" s="313">
        <v>200</v>
      </c>
    </row>
    <row r="91" spans="1:9" x14ac:dyDescent="0.2">
      <c r="A91" s="306" t="s">
        <v>105</v>
      </c>
      <c r="B91" s="307" t="s">
        <v>3</v>
      </c>
      <c r="C91" s="307" t="s">
        <v>176</v>
      </c>
      <c r="D91" s="307" t="s">
        <v>175</v>
      </c>
      <c r="E91" s="307"/>
      <c r="F91" s="307"/>
      <c r="G91" s="308">
        <v>15892.14</v>
      </c>
      <c r="H91" s="308">
        <v>5506.21</v>
      </c>
      <c r="I91" s="308">
        <v>7833.46</v>
      </c>
    </row>
    <row r="92" spans="1:9" x14ac:dyDescent="0.2">
      <c r="A92" s="306" t="s">
        <v>107</v>
      </c>
      <c r="B92" s="307" t="s">
        <v>3</v>
      </c>
      <c r="C92" s="307" t="s">
        <v>176</v>
      </c>
      <c r="D92" s="307" t="s">
        <v>185</v>
      </c>
      <c r="E92" s="307"/>
      <c r="F92" s="307"/>
      <c r="G92" s="308">
        <v>15087.14</v>
      </c>
      <c r="H92" s="308">
        <v>5201.21</v>
      </c>
      <c r="I92" s="308">
        <v>7528.46</v>
      </c>
    </row>
    <row r="93" spans="1:9" ht="15" x14ac:dyDescent="0.25">
      <c r="A93" s="309" t="s">
        <v>305</v>
      </c>
      <c r="B93" s="274" t="s">
        <v>3</v>
      </c>
      <c r="C93" s="274" t="s">
        <v>176</v>
      </c>
      <c r="D93" s="274" t="s">
        <v>185</v>
      </c>
      <c r="E93" s="274" t="s">
        <v>304</v>
      </c>
      <c r="F93" s="274"/>
      <c r="G93" s="310">
        <v>15087.14</v>
      </c>
      <c r="H93" s="310">
        <v>5201.21</v>
      </c>
      <c r="I93" s="310">
        <v>7528.46</v>
      </c>
    </row>
    <row r="94" spans="1:9" ht="90" x14ac:dyDescent="0.25">
      <c r="A94" s="309" t="s">
        <v>307</v>
      </c>
      <c r="B94" s="274" t="s">
        <v>3</v>
      </c>
      <c r="C94" s="274" t="s">
        <v>176</v>
      </c>
      <c r="D94" s="274" t="s">
        <v>185</v>
      </c>
      <c r="E94" s="274" t="s">
        <v>306</v>
      </c>
      <c r="F94" s="274"/>
      <c r="G94" s="310">
        <v>15087.14</v>
      </c>
      <c r="H94" s="310">
        <v>5201.21</v>
      </c>
      <c r="I94" s="310">
        <v>7528.46</v>
      </c>
    </row>
    <row r="95" spans="1:9" ht="15" x14ac:dyDescent="0.25">
      <c r="A95" s="309" t="s">
        <v>309</v>
      </c>
      <c r="B95" s="274" t="s">
        <v>3</v>
      </c>
      <c r="C95" s="274" t="s">
        <v>176</v>
      </c>
      <c r="D95" s="274" t="s">
        <v>185</v>
      </c>
      <c r="E95" s="274" t="s">
        <v>308</v>
      </c>
      <c r="F95" s="274"/>
      <c r="G95" s="310">
        <v>11889.94</v>
      </c>
      <c r="H95" s="310">
        <v>5201.21</v>
      </c>
      <c r="I95" s="310">
        <v>7528.46</v>
      </c>
    </row>
    <row r="96" spans="1:9" ht="60" x14ac:dyDescent="0.25">
      <c r="A96" s="309" t="s">
        <v>315</v>
      </c>
      <c r="B96" s="274" t="s">
        <v>3</v>
      </c>
      <c r="C96" s="274" t="s">
        <v>176</v>
      </c>
      <c r="D96" s="274" t="s">
        <v>185</v>
      </c>
      <c r="E96" s="274" t="s">
        <v>314</v>
      </c>
      <c r="F96" s="274"/>
      <c r="G96" s="310">
        <v>11889.94</v>
      </c>
      <c r="H96" s="310">
        <v>5191.21</v>
      </c>
      <c r="I96" s="310">
        <v>7518.46</v>
      </c>
    </row>
    <row r="97" spans="1:9" ht="15" x14ac:dyDescent="0.25">
      <c r="A97" s="309" t="s">
        <v>316</v>
      </c>
      <c r="B97" s="274" t="s">
        <v>3</v>
      </c>
      <c r="C97" s="274" t="s">
        <v>176</v>
      </c>
      <c r="D97" s="274" t="s">
        <v>185</v>
      </c>
      <c r="E97" s="274" t="s">
        <v>241</v>
      </c>
      <c r="F97" s="274"/>
      <c r="G97" s="310">
        <v>3078.27</v>
      </c>
      <c r="H97" s="310">
        <v>2091.21</v>
      </c>
      <c r="I97" s="310">
        <v>2418.46</v>
      </c>
    </row>
    <row r="98" spans="1:9" ht="45" x14ac:dyDescent="0.25">
      <c r="A98" s="311" t="s">
        <v>390</v>
      </c>
      <c r="B98" s="312" t="s">
        <v>3</v>
      </c>
      <c r="C98" s="312" t="s">
        <v>176</v>
      </c>
      <c r="D98" s="312" t="s">
        <v>185</v>
      </c>
      <c r="E98" s="312" t="s">
        <v>241</v>
      </c>
      <c r="F98" s="312" t="s">
        <v>391</v>
      </c>
      <c r="G98" s="313">
        <v>3078.27</v>
      </c>
      <c r="H98" s="313">
        <v>2091.21</v>
      </c>
      <c r="I98" s="313">
        <v>2418.46</v>
      </c>
    </row>
    <row r="99" spans="1:9" ht="30" x14ac:dyDescent="0.25">
      <c r="A99" s="309" t="s">
        <v>317</v>
      </c>
      <c r="B99" s="274" t="s">
        <v>3</v>
      </c>
      <c r="C99" s="274" t="s">
        <v>176</v>
      </c>
      <c r="D99" s="274" t="s">
        <v>185</v>
      </c>
      <c r="E99" s="274" t="s">
        <v>242</v>
      </c>
      <c r="F99" s="274"/>
      <c r="G99" s="310">
        <v>7815.75</v>
      </c>
      <c r="H99" s="310">
        <v>3000</v>
      </c>
      <c r="I99" s="310">
        <v>5000</v>
      </c>
    </row>
    <row r="100" spans="1:9" ht="45" x14ac:dyDescent="0.25">
      <c r="A100" s="311" t="s">
        <v>390</v>
      </c>
      <c r="B100" s="312" t="s">
        <v>3</v>
      </c>
      <c r="C100" s="312" t="s">
        <v>176</v>
      </c>
      <c r="D100" s="312" t="s">
        <v>185</v>
      </c>
      <c r="E100" s="312" t="s">
        <v>242</v>
      </c>
      <c r="F100" s="312" t="s">
        <v>391</v>
      </c>
      <c r="G100" s="313">
        <v>7815.75</v>
      </c>
      <c r="H100" s="313">
        <v>3000</v>
      </c>
      <c r="I100" s="313">
        <v>5000</v>
      </c>
    </row>
    <row r="101" spans="1:9" ht="120" x14ac:dyDescent="0.25">
      <c r="A101" s="314" t="s">
        <v>318</v>
      </c>
      <c r="B101" s="274" t="s">
        <v>3</v>
      </c>
      <c r="C101" s="274" t="s">
        <v>176</v>
      </c>
      <c r="D101" s="274" t="s">
        <v>185</v>
      </c>
      <c r="E101" s="274" t="s">
        <v>244</v>
      </c>
      <c r="F101" s="274"/>
      <c r="G101" s="310">
        <v>995.92</v>
      </c>
      <c r="H101" s="310">
        <v>100</v>
      </c>
      <c r="I101" s="310">
        <v>100</v>
      </c>
    </row>
    <row r="102" spans="1:9" ht="45" x14ac:dyDescent="0.25">
      <c r="A102" s="311" t="s">
        <v>390</v>
      </c>
      <c r="B102" s="312" t="s">
        <v>3</v>
      </c>
      <c r="C102" s="312" t="s">
        <v>176</v>
      </c>
      <c r="D102" s="312" t="s">
        <v>185</v>
      </c>
      <c r="E102" s="312" t="s">
        <v>244</v>
      </c>
      <c r="F102" s="312" t="s">
        <v>391</v>
      </c>
      <c r="G102" s="313">
        <v>995.92</v>
      </c>
      <c r="H102" s="313">
        <v>100</v>
      </c>
      <c r="I102" s="313">
        <v>100</v>
      </c>
    </row>
    <row r="103" spans="1:9" ht="60" x14ac:dyDescent="0.25">
      <c r="A103" s="309" t="s">
        <v>320</v>
      </c>
      <c r="B103" s="274" t="s">
        <v>3</v>
      </c>
      <c r="C103" s="274" t="s">
        <v>176</v>
      </c>
      <c r="D103" s="274" t="s">
        <v>185</v>
      </c>
      <c r="E103" s="274" t="s">
        <v>319</v>
      </c>
      <c r="F103" s="274"/>
      <c r="G103" s="310"/>
      <c r="H103" s="310">
        <v>10</v>
      </c>
      <c r="I103" s="310">
        <v>10</v>
      </c>
    </row>
    <row r="104" spans="1:9" ht="45" x14ac:dyDescent="0.25">
      <c r="A104" s="309" t="s">
        <v>321</v>
      </c>
      <c r="B104" s="274" t="s">
        <v>3</v>
      </c>
      <c r="C104" s="274" t="s">
        <v>176</v>
      </c>
      <c r="D104" s="274" t="s">
        <v>185</v>
      </c>
      <c r="E104" s="274" t="s">
        <v>245</v>
      </c>
      <c r="F104" s="274"/>
      <c r="G104" s="310"/>
      <c r="H104" s="310">
        <v>10</v>
      </c>
      <c r="I104" s="310">
        <v>10</v>
      </c>
    </row>
    <row r="105" spans="1:9" ht="45" x14ac:dyDescent="0.25">
      <c r="A105" s="311" t="s">
        <v>390</v>
      </c>
      <c r="B105" s="312" t="s">
        <v>3</v>
      </c>
      <c r="C105" s="312" t="s">
        <v>176</v>
      </c>
      <c r="D105" s="312" t="s">
        <v>185</v>
      </c>
      <c r="E105" s="312" t="s">
        <v>245</v>
      </c>
      <c r="F105" s="312" t="s">
        <v>391</v>
      </c>
      <c r="G105" s="313"/>
      <c r="H105" s="313">
        <v>10</v>
      </c>
      <c r="I105" s="313">
        <v>10</v>
      </c>
    </row>
    <row r="106" spans="1:9" ht="30" x14ac:dyDescent="0.25">
      <c r="A106" s="309" t="s">
        <v>323</v>
      </c>
      <c r="B106" s="274" t="s">
        <v>3</v>
      </c>
      <c r="C106" s="274" t="s">
        <v>176</v>
      </c>
      <c r="D106" s="274" t="s">
        <v>185</v>
      </c>
      <c r="E106" s="274" t="s">
        <v>322</v>
      </c>
      <c r="F106" s="274"/>
      <c r="G106" s="310">
        <v>3197.2</v>
      </c>
      <c r="H106" s="310"/>
      <c r="I106" s="310"/>
    </row>
    <row r="107" spans="1:9" ht="30" x14ac:dyDescent="0.25">
      <c r="A107" s="309" t="s">
        <v>325</v>
      </c>
      <c r="B107" s="274" t="s">
        <v>3</v>
      </c>
      <c r="C107" s="274" t="s">
        <v>176</v>
      </c>
      <c r="D107" s="274" t="s">
        <v>185</v>
      </c>
      <c r="E107" s="274" t="s">
        <v>324</v>
      </c>
      <c r="F107" s="274"/>
      <c r="G107" s="310">
        <v>3197.2</v>
      </c>
      <c r="H107" s="310"/>
      <c r="I107" s="310"/>
    </row>
    <row r="108" spans="1:9" ht="60" x14ac:dyDescent="0.25">
      <c r="A108" s="309" t="s">
        <v>326</v>
      </c>
      <c r="B108" s="274" t="s">
        <v>3</v>
      </c>
      <c r="C108" s="274" t="s">
        <v>176</v>
      </c>
      <c r="D108" s="274" t="s">
        <v>185</v>
      </c>
      <c r="E108" s="274" t="s">
        <v>243</v>
      </c>
      <c r="F108" s="274"/>
      <c r="G108" s="310">
        <v>3197.2</v>
      </c>
      <c r="H108" s="310"/>
      <c r="I108" s="310"/>
    </row>
    <row r="109" spans="1:9" ht="45" x14ac:dyDescent="0.25">
      <c r="A109" s="311" t="s">
        <v>390</v>
      </c>
      <c r="B109" s="312" t="s">
        <v>3</v>
      </c>
      <c r="C109" s="312" t="s">
        <v>176</v>
      </c>
      <c r="D109" s="312" t="s">
        <v>185</v>
      </c>
      <c r="E109" s="312" t="s">
        <v>243</v>
      </c>
      <c r="F109" s="312" t="s">
        <v>391</v>
      </c>
      <c r="G109" s="313">
        <v>3197.2</v>
      </c>
      <c r="H109" s="313"/>
      <c r="I109" s="313"/>
    </row>
    <row r="110" spans="1:9" ht="28.5" x14ac:dyDescent="0.2">
      <c r="A110" s="306" t="s">
        <v>108</v>
      </c>
      <c r="B110" s="307" t="s">
        <v>3</v>
      </c>
      <c r="C110" s="307" t="s">
        <v>176</v>
      </c>
      <c r="D110" s="307" t="s">
        <v>184</v>
      </c>
      <c r="E110" s="307"/>
      <c r="F110" s="307"/>
      <c r="G110" s="308">
        <v>805</v>
      </c>
      <c r="H110" s="308">
        <v>305</v>
      </c>
      <c r="I110" s="308">
        <v>305</v>
      </c>
    </row>
    <row r="111" spans="1:9" ht="15" x14ac:dyDescent="0.25">
      <c r="A111" s="309" t="s">
        <v>305</v>
      </c>
      <c r="B111" s="274" t="s">
        <v>3</v>
      </c>
      <c r="C111" s="274" t="s">
        <v>176</v>
      </c>
      <c r="D111" s="274" t="s">
        <v>184</v>
      </c>
      <c r="E111" s="274" t="s">
        <v>304</v>
      </c>
      <c r="F111" s="274"/>
      <c r="G111" s="310">
        <v>805</v>
      </c>
      <c r="H111" s="310">
        <v>305</v>
      </c>
      <c r="I111" s="310">
        <v>305</v>
      </c>
    </row>
    <row r="112" spans="1:9" ht="90" x14ac:dyDescent="0.25">
      <c r="A112" s="309" t="s">
        <v>307</v>
      </c>
      <c r="B112" s="274" t="s">
        <v>3</v>
      </c>
      <c r="C112" s="274" t="s">
        <v>176</v>
      </c>
      <c r="D112" s="274" t="s">
        <v>184</v>
      </c>
      <c r="E112" s="274" t="s">
        <v>306</v>
      </c>
      <c r="F112" s="274"/>
      <c r="G112" s="310">
        <v>805</v>
      </c>
      <c r="H112" s="310">
        <v>305</v>
      </c>
      <c r="I112" s="310">
        <v>305</v>
      </c>
    </row>
    <row r="113" spans="1:9" ht="15" x14ac:dyDescent="0.25">
      <c r="A113" s="309" t="s">
        <v>309</v>
      </c>
      <c r="B113" s="274" t="s">
        <v>3</v>
      </c>
      <c r="C113" s="274" t="s">
        <v>176</v>
      </c>
      <c r="D113" s="274" t="s">
        <v>184</v>
      </c>
      <c r="E113" s="274" t="s">
        <v>308</v>
      </c>
      <c r="F113" s="274"/>
      <c r="G113" s="310">
        <v>805</v>
      </c>
      <c r="H113" s="310">
        <v>305</v>
      </c>
      <c r="I113" s="310">
        <v>305</v>
      </c>
    </row>
    <row r="114" spans="1:9" ht="45" x14ac:dyDescent="0.25">
      <c r="A114" s="309" t="s">
        <v>328</v>
      </c>
      <c r="B114" s="274" t="s">
        <v>3</v>
      </c>
      <c r="C114" s="274" t="s">
        <v>176</v>
      </c>
      <c r="D114" s="274" t="s">
        <v>184</v>
      </c>
      <c r="E114" s="274" t="s">
        <v>327</v>
      </c>
      <c r="F114" s="274"/>
      <c r="G114" s="310">
        <v>805</v>
      </c>
      <c r="H114" s="310">
        <v>305</v>
      </c>
      <c r="I114" s="310">
        <v>305</v>
      </c>
    </row>
    <row r="115" spans="1:9" ht="30" x14ac:dyDescent="0.25">
      <c r="A115" s="309" t="s">
        <v>329</v>
      </c>
      <c r="B115" s="274" t="s">
        <v>3</v>
      </c>
      <c r="C115" s="274" t="s">
        <v>176</v>
      </c>
      <c r="D115" s="274" t="s">
        <v>184</v>
      </c>
      <c r="E115" s="274" t="s">
        <v>246</v>
      </c>
      <c r="F115" s="274"/>
      <c r="G115" s="310">
        <v>5</v>
      </c>
      <c r="H115" s="310">
        <v>5</v>
      </c>
      <c r="I115" s="310">
        <v>5</v>
      </c>
    </row>
    <row r="116" spans="1:9" ht="45" x14ac:dyDescent="0.25">
      <c r="A116" s="311" t="s">
        <v>390</v>
      </c>
      <c r="B116" s="312" t="s">
        <v>3</v>
      </c>
      <c r="C116" s="312" t="s">
        <v>176</v>
      </c>
      <c r="D116" s="312" t="s">
        <v>184</v>
      </c>
      <c r="E116" s="312" t="s">
        <v>246</v>
      </c>
      <c r="F116" s="312" t="s">
        <v>391</v>
      </c>
      <c r="G116" s="313">
        <v>5</v>
      </c>
      <c r="H116" s="313">
        <v>5</v>
      </c>
      <c r="I116" s="313">
        <v>5</v>
      </c>
    </row>
    <row r="117" spans="1:9" ht="30" x14ac:dyDescent="0.25">
      <c r="A117" s="309" t="s">
        <v>330</v>
      </c>
      <c r="B117" s="274" t="s">
        <v>3</v>
      </c>
      <c r="C117" s="274" t="s">
        <v>176</v>
      </c>
      <c r="D117" s="274" t="s">
        <v>184</v>
      </c>
      <c r="E117" s="274" t="s">
        <v>247</v>
      </c>
      <c r="F117" s="274"/>
      <c r="G117" s="310">
        <v>800</v>
      </c>
      <c r="H117" s="310">
        <v>300</v>
      </c>
      <c r="I117" s="310">
        <v>300</v>
      </c>
    </row>
    <row r="118" spans="1:9" ht="45" x14ac:dyDescent="0.25">
      <c r="A118" s="311" t="s">
        <v>390</v>
      </c>
      <c r="B118" s="312" t="s">
        <v>3</v>
      </c>
      <c r="C118" s="312" t="s">
        <v>176</v>
      </c>
      <c r="D118" s="312" t="s">
        <v>184</v>
      </c>
      <c r="E118" s="312" t="s">
        <v>247</v>
      </c>
      <c r="F118" s="312" t="s">
        <v>391</v>
      </c>
      <c r="G118" s="313">
        <v>800</v>
      </c>
      <c r="H118" s="313">
        <v>300</v>
      </c>
      <c r="I118" s="313">
        <v>300</v>
      </c>
    </row>
    <row r="119" spans="1:9" ht="28.5" x14ac:dyDescent="0.2">
      <c r="A119" s="306" t="s">
        <v>109</v>
      </c>
      <c r="B119" s="307" t="s">
        <v>3</v>
      </c>
      <c r="C119" s="307" t="s">
        <v>183</v>
      </c>
      <c r="D119" s="307" t="s">
        <v>175</v>
      </c>
      <c r="E119" s="307"/>
      <c r="F119" s="307"/>
      <c r="G119" s="308">
        <v>111247.86</v>
      </c>
      <c r="H119" s="308">
        <v>60231.49</v>
      </c>
      <c r="I119" s="308">
        <v>19255.21</v>
      </c>
    </row>
    <row r="120" spans="1:9" x14ac:dyDescent="0.2">
      <c r="A120" s="306" t="s">
        <v>110</v>
      </c>
      <c r="B120" s="307" t="s">
        <v>3</v>
      </c>
      <c r="C120" s="307" t="s">
        <v>183</v>
      </c>
      <c r="D120" s="307" t="s">
        <v>178</v>
      </c>
      <c r="E120" s="307"/>
      <c r="F120" s="307"/>
      <c r="G120" s="308">
        <v>68012.97</v>
      </c>
      <c r="H120" s="308">
        <v>33161.67</v>
      </c>
      <c r="I120" s="308">
        <v>1492.85</v>
      </c>
    </row>
    <row r="121" spans="1:9" ht="30" x14ac:dyDescent="0.25">
      <c r="A121" s="309" t="s">
        <v>273</v>
      </c>
      <c r="B121" s="274" t="s">
        <v>3</v>
      </c>
      <c r="C121" s="274" t="s">
        <v>183</v>
      </c>
      <c r="D121" s="274" t="s">
        <v>178</v>
      </c>
      <c r="E121" s="274" t="s">
        <v>272</v>
      </c>
      <c r="F121" s="274"/>
      <c r="G121" s="310">
        <v>861.91</v>
      </c>
      <c r="H121" s="310">
        <v>352.52</v>
      </c>
      <c r="I121" s="310">
        <v>356.85</v>
      </c>
    </row>
    <row r="122" spans="1:9" ht="15" x14ac:dyDescent="0.25">
      <c r="A122" s="309" t="s">
        <v>291</v>
      </c>
      <c r="B122" s="274" t="s">
        <v>3</v>
      </c>
      <c r="C122" s="274" t="s">
        <v>183</v>
      </c>
      <c r="D122" s="274" t="s">
        <v>178</v>
      </c>
      <c r="E122" s="274" t="s">
        <v>290</v>
      </c>
      <c r="F122" s="274"/>
      <c r="G122" s="310">
        <v>861.91</v>
      </c>
      <c r="H122" s="310">
        <v>352.52</v>
      </c>
      <c r="I122" s="310">
        <v>356.85</v>
      </c>
    </row>
    <row r="123" spans="1:9" ht="15" x14ac:dyDescent="0.25">
      <c r="A123" s="309" t="s">
        <v>10</v>
      </c>
      <c r="B123" s="274" t="s">
        <v>3</v>
      </c>
      <c r="C123" s="274" t="s">
        <v>183</v>
      </c>
      <c r="D123" s="274" t="s">
        <v>178</v>
      </c>
      <c r="E123" s="274" t="s">
        <v>292</v>
      </c>
      <c r="F123" s="274"/>
      <c r="G123" s="310">
        <v>861.91</v>
      </c>
      <c r="H123" s="310">
        <v>352.52</v>
      </c>
      <c r="I123" s="310">
        <v>356.85</v>
      </c>
    </row>
    <row r="124" spans="1:9" ht="30" x14ac:dyDescent="0.25">
      <c r="A124" s="309" t="s">
        <v>294</v>
      </c>
      <c r="B124" s="274" t="s">
        <v>3</v>
      </c>
      <c r="C124" s="274" t="s">
        <v>183</v>
      </c>
      <c r="D124" s="274" t="s">
        <v>178</v>
      </c>
      <c r="E124" s="274" t="s">
        <v>293</v>
      </c>
      <c r="F124" s="274"/>
      <c r="G124" s="310">
        <v>244.49</v>
      </c>
      <c r="H124" s="310"/>
      <c r="I124" s="310"/>
    </row>
    <row r="125" spans="1:9" ht="45" x14ac:dyDescent="0.25">
      <c r="A125" s="309" t="s">
        <v>418</v>
      </c>
      <c r="B125" s="274" t="s">
        <v>3</v>
      </c>
      <c r="C125" s="274" t="s">
        <v>183</v>
      </c>
      <c r="D125" s="274" t="s">
        <v>178</v>
      </c>
      <c r="E125" s="274" t="s">
        <v>419</v>
      </c>
      <c r="F125" s="274"/>
      <c r="G125" s="310">
        <v>211.89</v>
      </c>
      <c r="H125" s="310"/>
      <c r="I125" s="310"/>
    </row>
    <row r="126" spans="1:9" ht="15" x14ac:dyDescent="0.25">
      <c r="A126" s="311" t="s">
        <v>394</v>
      </c>
      <c r="B126" s="312" t="s">
        <v>3</v>
      </c>
      <c r="C126" s="312" t="s">
        <v>183</v>
      </c>
      <c r="D126" s="312" t="s">
        <v>178</v>
      </c>
      <c r="E126" s="312" t="s">
        <v>419</v>
      </c>
      <c r="F126" s="312" t="s">
        <v>395</v>
      </c>
      <c r="G126" s="313">
        <v>211.89</v>
      </c>
      <c r="H126" s="313"/>
      <c r="I126" s="313"/>
    </row>
    <row r="127" spans="1:9" ht="45" x14ac:dyDescent="0.25">
      <c r="A127" s="309" t="s">
        <v>331</v>
      </c>
      <c r="B127" s="274" t="s">
        <v>3</v>
      </c>
      <c r="C127" s="274" t="s">
        <v>183</v>
      </c>
      <c r="D127" s="274" t="s">
        <v>178</v>
      </c>
      <c r="E127" s="274" t="s">
        <v>248</v>
      </c>
      <c r="F127" s="274"/>
      <c r="G127" s="310">
        <v>32.6</v>
      </c>
      <c r="H127" s="310"/>
      <c r="I127" s="310"/>
    </row>
    <row r="128" spans="1:9" ht="15" x14ac:dyDescent="0.25">
      <c r="A128" s="311" t="s">
        <v>394</v>
      </c>
      <c r="B128" s="312" t="s">
        <v>3</v>
      </c>
      <c r="C128" s="312" t="s">
        <v>183</v>
      </c>
      <c r="D128" s="312" t="s">
        <v>178</v>
      </c>
      <c r="E128" s="312" t="s">
        <v>248</v>
      </c>
      <c r="F128" s="312" t="s">
        <v>395</v>
      </c>
      <c r="G128" s="313">
        <v>32.6</v>
      </c>
      <c r="H128" s="313"/>
      <c r="I128" s="313"/>
    </row>
    <row r="129" spans="1:9" ht="15" x14ac:dyDescent="0.25">
      <c r="A129" s="309" t="s">
        <v>300</v>
      </c>
      <c r="B129" s="274" t="s">
        <v>3</v>
      </c>
      <c r="C129" s="274" t="s">
        <v>183</v>
      </c>
      <c r="D129" s="274" t="s">
        <v>178</v>
      </c>
      <c r="E129" s="274" t="s">
        <v>299</v>
      </c>
      <c r="F129" s="274"/>
      <c r="G129" s="310">
        <v>617.41999999999996</v>
      </c>
      <c r="H129" s="310">
        <v>352.52</v>
      </c>
      <c r="I129" s="310">
        <v>356.85</v>
      </c>
    </row>
    <row r="130" spans="1:9" ht="45" x14ac:dyDescent="0.25">
      <c r="A130" s="309" t="s">
        <v>332</v>
      </c>
      <c r="B130" s="274" t="s">
        <v>3</v>
      </c>
      <c r="C130" s="274" t="s">
        <v>183</v>
      </c>
      <c r="D130" s="274" t="s">
        <v>178</v>
      </c>
      <c r="E130" s="274" t="s">
        <v>249</v>
      </c>
      <c r="F130" s="274"/>
      <c r="G130" s="310">
        <v>617.41999999999996</v>
      </c>
      <c r="H130" s="310">
        <v>352.52</v>
      </c>
      <c r="I130" s="310">
        <v>356.85</v>
      </c>
    </row>
    <row r="131" spans="1:9" ht="45" x14ac:dyDescent="0.25">
      <c r="A131" s="311" t="s">
        <v>390</v>
      </c>
      <c r="B131" s="312" t="s">
        <v>3</v>
      </c>
      <c r="C131" s="312" t="s">
        <v>183</v>
      </c>
      <c r="D131" s="312" t="s">
        <v>178</v>
      </c>
      <c r="E131" s="312" t="s">
        <v>249</v>
      </c>
      <c r="F131" s="312" t="s">
        <v>391</v>
      </c>
      <c r="G131" s="313">
        <v>617.41999999999996</v>
      </c>
      <c r="H131" s="313">
        <v>352.52</v>
      </c>
      <c r="I131" s="313">
        <v>356.85</v>
      </c>
    </row>
    <row r="132" spans="1:9" ht="15" x14ac:dyDescent="0.25">
      <c r="A132" s="309" t="s">
        <v>305</v>
      </c>
      <c r="B132" s="274" t="s">
        <v>3</v>
      </c>
      <c r="C132" s="274" t="s">
        <v>183</v>
      </c>
      <c r="D132" s="274" t="s">
        <v>178</v>
      </c>
      <c r="E132" s="274" t="s">
        <v>304</v>
      </c>
      <c r="F132" s="274"/>
      <c r="G132" s="310">
        <v>67151.06</v>
      </c>
      <c r="H132" s="310">
        <v>32809.15</v>
      </c>
      <c r="I132" s="310">
        <v>1136</v>
      </c>
    </row>
    <row r="133" spans="1:9" ht="90" x14ac:dyDescent="0.25">
      <c r="A133" s="309" t="s">
        <v>307</v>
      </c>
      <c r="B133" s="274" t="s">
        <v>3</v>
      </c>
      <c r="C133" s="274" t="s">
        <v>183</v>
      </c>
      <c r="D133" s="274" t="s">
        <v>178</v>
      </c>
      <c r="E133" s="274" t="s">
        <v>306</v>
      </c>
      <c r="F133" s="274"/>
      <c r="G133" s="310">
        <v>67151.06</v>
      </c>
      <c r="H133" s="310">
        <v>32809.15</v>
      </c>
      <c r="I133" s="310">
        <v>1136</v>
      </c>
    </row>
    <row r="134" spans="1:9" ht="30" x14ac:dyDescent="0.25">
      <c r="A134" s="309" t="s">
        <v>400</v>
      </c>
      <c r="B134" s="274" t="s">
        <v>3</v>
      </c>
      <c r="C134" s="274" t="s">
        <v>183</v>
      </c>
      <c r="D134" s="274" t="s">
        <v>178</v>
      </c>
      <c r="E134" s="274" t="s">
        <v>361</v>
      </c>
      <c r="F134" s="274"/>
      <c r="G134" s="310">
        <v>57101.06</v>
      </c>
      <c r="H134" s="310">
        <v>29056.639999999999</v>
      </c>
      <c r="I134" s="310"/>
    </row>
    <row r="135" spans="1:9" ht="45" x14ac:dyDescent="0.25">
      <c r="A135" s="309" t="s">
        <v>420</v>
      </c>
      <c r="B135" s="274" t="s">
        <v>3</v>
      </c>
      <c r="C135" s="274" t="s">
        <v>183</v>
      </c>
      <c r="D135" s="274" t="s">
        <v>178</v>
      </c>
      <c r="E135" s="274" t="s">
        <v>412</v>
      </c>
      <c r="F135" s="274"/>
      <c r="G135" s="310">
        <v>57101.06</v>
      </c>
      <c r="H135" s="310">
        <v>29056.639999999999</v>
      </c>
      <c r="I135" s="310"/>
    </row>
    <row r="136" spans="1:9" ht="30" x14ac:dyDescent="0.25">
      <c r="A136" s="309" t="s">
        <v>414</v>
      </c>
      <c r="B136" s="274" t="s">
        <v>3</v>
      </c>
      <c r="C136" s="274" t="s">
        <v>183</v>
      </c>
      <c r="D136" s="274" t="s">
        <v>178</v>
      </c>
      <c r="E136" s="274" t="s">
        <v>413</v>
      </c>
      <c r="F136" s="274"/>
      <c r="G136" s="310">
        <v>56521.84</v>
      </c>
      <c r="H136" s="310"/>
      <c r="I136" s="310"/>
    </row>
    <row r="137" spans="1:9" ht="45" x14ac:dyDescent="0.25">
      <c r="A137" s="311" t="s">
        <v>398</v>
      </c>
      <c r="B137" s="312" t="s">
        <v>3</v>
      </c>
      <c r="C137" s="312" t="s">
        <v>183</v>
      </c>
      <c r="D137" s="312" t="s">
        <v>178</v>
      </c>
      <c r="E137" s="312" t="s">
        <v>413</v>
      </c>
      <c r="F137" s="312" t="s">
        <v>399</v>
      </c>
      <c r="G137" s="313">
        <v>54739.839999999997</v>
      </c>
      <c r="H137" s="313"/>
      <c r="I137" s="313"/>
    </row>
    <row r="138" spans="1:9" ht="15" x14ac:dyDescent="0.25">
      <c r="A138" s="311" t="s">
        <v>396</v>
      </c>
      <c r="B138" s="312" t="s">
        <v>3</v>
      </c>
      <c r="C138" s="312" t="s">
        <v>183</v>
      </c>
      <c r="D138" s="312" t="s">
        <v>178</v>
      </c>
      <c r="E138" s="312" t="s">
        <v>413</v>
      </c>
      <c r="F138" s="312" t="s">
        <v>397</v>
      </c>
      <c r="G138" s="313">
        <v>1782</v>
      </c>
      <c r="H138" s="313"/>
      <c r="I138" s="313"/>
    </row>
    <row r="139" spans="1:9" ht="30" x14ac:dyDescent="0.25">
      <c r="A139" s="309" t="s">
        <v>414</v>
      </c>
      <c r="B139" s="274" t="s">
        <v>3</v>
      </c>
      <c r="C139" s="274" t="s">
        <v>183</v>
      </c>
      <c r="D139" s="274" t="s">
        <v>178</v>
      </c>
      <c r="E139" s="274" t="s">
        <v>416</v>
      </c>
      <c r="F139" s="274"/>
      <c r="G139" s="310"/>
      <c r="H139" s="310">
        <v>28789.21</v>
      </c>
      <c r="I139" s="310"/>
    </row>
    <row r="140" spans="1:9" ht="45" x14ac:dyDescent="0.25">
      <c r="A140" s="311" t="s">
        <v>398</v>
      </c>
      <c r="B140" s="312" t="s">
        <v>3</v>
      </c>
      <c r="C140" s="312" t="s">
        <v>183</v>
      </c>
      <c r="D140" s="312" t="s">
        <v>178</v>
      </c>
      <c r="E140" s="312" t="s">
        <v>416</v>
      </c>
      <c r="F140" s="312" t="s">
        <v>399</v>
      </c>
      <c r="G140" s="313"/>
      <c r="H140" s="313">
        <v>28789.21</v>
      </c>
      <c r="I140" s="313"/>
    </row>
    <row r="141" spans="1:9" ht="30" x14ac:dyDescent="0.25">
      <c r="A141" s="309" t="s">
        <v>414</v>
      </c>
      <c r="B141" s="274" t="s">
        <v>3</v>
      </c>
      <c r="C141" s="274" t="s">
        <v>183</v>
      </c>
      <c r="D141" s="274" t="s">
        <v>178</v>
      </c>
      <c r="E141" s="274" t="s">
        <v>415</v>
      </c>
      <c r="F141" s="274"/>
      <c r="G141" s="310">
        <v>579.22</v>
      </c>
      <c r="H141" s="310">
        <v>267.43</v>
      </c>
      <c r="I141" s="310"/>
    </row>
    <row r="142" spans="1:9" ht="45" x14ac:dyDescent="0.25">
      <c r="A142" s="311" t="s">
        <v>398</v>
      </c>
      <c r="B142" s="312" t="s">
        <v>3</v>
      </c>
      <c r="C142" s="312" t="s">
        <v>183</v>
      </c>
      <c r="D142" s="312" t="s">
        <v>178</v>
      </c>
      <c r="E142" s="312" t="s">
        <v>415</v>
      </c>
      <c r="F142" s="312" t="s">
        <v>399</v>
      </c>
      <c r="G142" s="313">
        <v>561.22</v>
      </c>
      <c r="H142" s="313">
        <v>267.43</v>
      </c>
      <c r="I142" s="313"/>
    </row>
    <row r="143" spans="1:9" ht="15" x14ac:dyDescent="0.25">
      <c r="A143" s="311" t="s">
        <v>396</v>
      </c>
      <c r="B143" s="312" t="s">
        <v>3</v>
      </c>
      <c r="C143" s="312" t="s">
        <v>183</v>
      </c>
      <c r="D143" s="312" t="s">
        <v>178</v>
      </c>
      <c r="E143" s="312" t="s">
        <v>415</v>
      </c>
      <c r="F143" s="312" t="s">
        <v>397</v>
      </c>
      <c r="G143" s="313">
        <v>18</v>
      </c>
      <c r="H143" s="313"/>
      <c r="I143" s="313"/>
    </row>
    <row r="144" spans="1:9" ht="15" x14ac:dyDescent="0.25">
      <c r="A144" s="309" t="s">
        <v>309</v>
      </c>
      <c r="B144" s="274" t="s">
        <v>3</v>
      </c>
      <c r="C144" s="274" t="s">
        <v>183</v>
      </c>
      <c r="D144" s="274" t="s">
        <v>178</v>
      </c>
      <c r="E144" s="274" t="s">
        <v>308</v>
      </c>
      <c r="F144" s="274"/>
      <c r="G144" s="310">
        <v>1050</v>
      </c>
      <c r="H144" s="310">
        <v>1136</v>
      </c>
      <c r="I144" s="310">
        <v>1136</v>
      </c>
    </row>
    <row r="145" spans="1:9" ht="60" x14ac:dyDescent="0.25">
      <c r="A145" s="309" t="s">
        <v>315</v>
      </c>
      <c r="B145" s="274" t="s">
        <v>3</v>
      </c>
      <c r="C145" s="274" t="s">
        <v>183</v>
      </c>
      <c r="D145" s="274" t="s">
        <v>178</v>
      </c>
      <c r="E145" s="274" t="s">
        <v>314</v>
      </c>
      <c r="F145" s="274"/>
      <c r="G145" s="310">
        <v>1050</v>
      </c>
      <c r="H145" s="310">
        <v>1136</v>
      </c>
      <c r="I145" s="310">
        <v>1136</v>
      </c>
    </row>
    <row r="146" spans="1:9" ht="60" x14ac:dyDescent="0.25">
      <c r="A146" s="309" t="s">
        <v>333</v>
      </c>
      <c r="B146" s="274" t="s">
        <v>3</v>
      </c>
      <c r="C146" s="274" t="s">
        <v>183</v>
      </c>
      <c r="D146" s="274" t="s">
        <v>178</v>
      </c>
      <c r="E146" s="274" t="s">
        <v>250</v>
      </c>
      <c r="F146" s="274"/>
      <c r="G146" s="310">
        <v>1050</v>
      </c>
      <c r="H146" s="310">
        <v>1136</v>
      </c>
      <c r="I146" s="310">
        <v>1136</v>
      </c>
    </row>
    <row r="147" spans="1:9" ht="45" x14ac:dyDescent="0.25">
      <c r="A147" s="311" t="s">
        <v>390</v>
      </c>
      <c r="B147" s="312" t="s">
        <v>3</v>
      </c>
      <c r="C147" s="312" t="s">
        <v>183</v>
      </c>
      <c r="D147" s="312" t="s">
        <v>178</v>
      </c>
      <c r="E147" s="312" t="s">
        <v>250</v>
      </c>
      <c r="F147" s="312" t="s">
        <v>391</v>
      </c>
      <c r="G147" s="313">
        <v>1050</v>
      </c>
      <c r="H147" s="313">
        <v>1136</v>
      </c>
      <c r="I147" s="313">
        <v>1136</v>
      </c>
    </row>
    <row r="148" spans="1:9" ht="30" x14ac:dyDescent="0.25">
      <c r="A148" s="309" t="s">
        <v>323</v>
      </c>
      <c r="B148" s="274" t="s">
        <v>3</v>
      </c>
      <c r="C148" s="274" t="s">
        <v>183</v>
      </c>
      <c r="D148" s="274" t="s">
        <v>178</v>
      </c>
      <c r="E148" s="274" t="s">
        <v>322</v>
      </c>
      <c r="F148" s="274"/>
      <c r="G148" s="310">
        <v>9000</v>
      </c>
      <c r="H148" s="310">
        <v>2616.5100000000002</v>
      </c>
      <c r="I148" s="310"/>
    </row>
    <row r="149" spans="1:9" ht="60" x14ac:dyDescent="0.25">
      <c r="A149" s="309" t="s">
        <v>335</v>
      </c>
      <c r="B149" s="274" t="s">
        <v>3</v>
      </c>
      <c r="C149" s="274" t="s">
        <v>183</v>
      </c>
      <c r="D149" s="274" t="s">
        <v>178</v>
      </c>
      <c r="E149" s="274" t="s">
        <v>334</v>
      </c>
      <c r="F149" s="274"/>
      <c r="G149" s="310">
        <v>9000</v>
      </c>
      <c r="H149" s="310">
        <v>2616.5100000000002</v>
      </c>
      <c r="I149" s="310"/>
    </row>
    <row r="150" spans="1:9" ht="30" x14ac:dyDescent="0.25">
      <c r="A150" s="309" t="s">
        <v>414</v>
      </c>
      <c r="B150" s="274" t="s">
        <v>3</v>
      </c>
      <c r="C150" s="274" t="s">
        <v>183</v>
      </c>
      <c r="D150" s="274" t="s">
        <v>178</v>
      </c>
      <c r="E150" s="274" t="s">
        <v>421</v>
      </c>
      <c r="F150" s="274"/>
      <c r="G150" s="310">
        <v>9000</v>
      </c>
      <c r="H150" s="310"/>
      <c r="I150" s="310"/>
    </row>
    <row r="151" spans="1:9" ht="45" x14ac:dyDescent="0.25">
      <c r="A151" s="311" t="s">
        <v>398</v>
      </c>
      <c r="B151" s="312" t="s">
        <v>3</v>
      </c>
      <c r="C151" s="312" t="s">
        <v>183</v>
      </c>
      <c r="D151" s="312" t="s">
        <v>178</v>
      </c>
      <c r="E151" s="312" t="s">
        <v>421</v>
      </c>
      <c r="F151" s="312" t="s">
        <v>399</v>
      </c>
      <c r="G151" s="313">
        <v>9000</v>
      </c>
      <c r="H151" s="313"/>
      <c r="I151" s="313"/>
    </row>
    <row r="152" spans="1:9" ht="15" x14ac:dyDescent="0.25">
      <c r="A152" s="309" t="s">
        <v>336</v>
      </c>
      <c r="B152" s="274" t="s">
        <v>3</v>
      </c>
      <c r="C152" s="274" t="s">
        <v>183</v>
      </c>
      <c r="D152" s="274" t="s">
        <v>178</v>
      </c>
      <c r="E152" s="274" t="s">
        <v>251</v>
      </c>
      <c r="F152" s="274"/>
      <c r="G152" s="310"/>
      <c r="H152" s="310">
        <v>2616.5100000000002</v>
      </c>
      <c r="I152" s="310"/>
    </row>
    <row r="153" spans="1:9" ht="45" x14ac:dyDescent="0.25">
      <c r="A153" s="311" t="s">
        <v>398</v>
      </c>
      <c r="B153" s="312" t="s">
        <v>3</v>
      </c>
      <c r="C153" s="312" t="s">
        <v>183</v>
      </c>
      <c r="D153" s="312" t="s">
        <v>178</v>
      </c>
      <c r="E153" s="312" t="s">
        <v>251</v>
      </c>
      <c r="F153" s="312" t="s">
        <v>399</v>
      </c>
      <c r="G153" s="313"/>
      <c r="H153" s="313">
        <v>2616.5100000000002</v>
      </c>
      <c r="I153" s="313"/>
    </row>
    <row r="154" spans="1:9" x14ac:dyDescent="0.2">
      <c r="A154" s="306" t="s">
        <v>111</v>
      </c>
      <c r="B154" s="307" t="s">
        <v>3</v>
      </c>
      <c r="C154" s="307" t="s">
        <v>183</v>
      </c>
      <c r="D154" s="307" t="s">
        <v>173</v>
      </c>
      <c r="E154" s="307"/>
      <c r="F154" s="307"/>
      <c r="G154" s="308">
        <v>221.23</v>
      </c>
      <c r="H154" s="308">
        <v>35</v>
      </c>
      <c r="I154" s="308">
        <v>35</v>
      </c>
    </row>
    <row r="155" spans="1:9" ht="30" x14ac:dyDescent="0.25">
      <c r="A155" s="309" t="s">
        <v>273</v>
      </c>
      <c r="B155" s="274" t="s">
        <v>3</v>
      </c>
      <c r="C155" s="274" t="s">
        <v>183</v>
      </c>
      <c r="D155" s="274" t="s">
        <v>173</v>
      </c>
      <c r="E155" s="274" t="s">
        <v>272</v>
      </c>
      <c r="F155" s="274"/>
      <c r="G155" s="310">
        <v>221.23</v>
      </c>
      <c r="H155" s="310">
        <v>35</v>
      </c>
      <c r="I155" s="310">
        <v>35</v>
      </c>
    </row>
    <row r="156" spans="1:9" ht="15" x14ac:dyDescent="0.25">
      <c r="A156" s="309" t="s">
        <v>291</v>
      </c>
      <c r="B156" s="274" t="s">
        <v>3</v>
      </c>
      <c r="C156" s="274" t="s">
        <v>183</v>
      </c>
      <c r="D156" s="274" t="s">
        <v>173</v>
      </c>
      <c r="E156" s="274" t="s">
        <v>290</v>
      </c>
      <c r="F156" s="274"/>
      <c r="G156" s="310">
        <v>221.23</v>
      </c>
      <c r="H156" s="310">
        <v>35</v>
      </c>
      <c r="I156" s="310">
        <v>35</v>
      </c>
    </row>
    <row r="157" spans="1:9" ht="15" x14ac:dyDescent="0.25">
      <c r="A157" s="309" t="s">
        <v>10</v>
      </c>
      <c r="B157" s="274" t="s">
        <v>3</v>
      </c>
      <c r="C157" s="274" t="s">
        <v>183</v>
      </c>
      <c r="D157" s="274" t="s">
        <v>173</v>
      </c>
      <c r="E157" s="274" t="s">
        <v>292</v>
      </c>
      <c r="F157" s="274"/>
      <c r="G157" s="310">
        <v>221.23</v>
      </c>
      <c r="H157" s="310">
        <v>35</v>
      </c>
      <c r="I157" s="310">
        <v>35</v>
      </c>
    </row>
    <row r="158" spans="1:9" ht="30" x14ac:dyDescent="0.25">
      <c r="A158" s="309" t="s">
        <v>294</v>
      </c>
      <c r="B158" s="274" t="s">
        <v>3</v>
      </c>
      <c r="C158" s="274" t="s">
        <v>183</v>
      </c>
      <c r="D158" s="274" t="s">
        <v>173</v>
      </c>
      <c r="E158" s="274" t="s">
        <v>293</v>
      </c>
      <c r="F158" s="274"/>
      <c r="G158" s="310">
        <v>121.23</v>
      </c>
      <c r="H158" s="310"/>
      <c r="I158" s="310"/>
    </row>
    <row r="159" spans="1:9" ht="60" x14ac:dyDescent="0.25">
      <c r="A159" s="309" t="s">
        <v>337</v>
      </c>
      <c r="B159" s="274" t="s">
        <v>3</v>
      </c>
      <c r="C159" s="274" t="s">
        <v>183</v>
      </c>
      <c r="D159" s="274" t="s">
        <v>173</v>
      </c>
      <c r="E159" s="274" t="s">
        <v>252</v>
      </c>
      <c r="F159" s="274"/>
      <c r="G159" s="310">
        <v>121.23</v>
      </c>
      <c r="H159" s="310"/>
      <c r="I159" s="310"/>
    </row>
    <row r="160" spans="1:9" ht="15" x14ac:dyDescent="0.25">
      <c r="A160" s="311" t="s">
        <v>394</v>
      </c>
      <c r="B160" s="312" t="s">
        <v>3</v>
      </c>
      <c r="C160" s="312" t="s">
        <v>183</v>
      </c>
      <c r="D160" s="312" t="s">
        <v>173</v>
      </c>
      <c r="E160" s="312" t="s">
        <v>252</v>
      </c>
      <c r="F160" s="312" t="s">
        <v>395</v>
      </c>
      <c r="G160" s="313">
        <v>121.23</v>
      </c>
      <c r="H160" s="313"/>
      <c r="I160" s="313"/>
    </row>
    <row r="161" spans="1:9" ht="15" x14ac:dyDescent="0.25">
      <c r="A161" s="309" t="s">
        <v>300</v>
      </c>
      <c r="B161" s="274" t="s">
        <v>3</v>
      </c>
      <c r="C161" s="274" t="s">
        <v>183</v>
      </c>
      <c r="D161" s="274" t="s">
        <v>173</v>
      </c>
      <c r="E161" s="274" t="s">
        <v>299</v>
      </c>
      <c r="F161" s="274"/>
      <c r="G161" s="310">
        <v>100</v>
      </c>
      <c r="H161" s="310">
        <v>35</v>
      </c>
      <c r="I161" s="310">
        <v>35</v>
      </c>
    </row>
    <row r="162" spans="1:9" ht="45" x14ac:dyDescent="0.25">
      <c r="A162" s="309" t="s">
        <v>332</v>
      </c>
      <c r="B162" s="274" t="s">
        <v>3</v>
      </c>
      <c r="C162" s="274" t="s">
        <v>183</v>
      </c>
      <c r="D162" s="274" t="s">
        <v>173</v>
      </c>
      <c r="E162" s="274" t="s">
        <v>249</v>
      </c>
      <c r="F162" s="274"/>
      <c r="G162" s="310">
        <v>100</v>
      </c>
      <c r="H162" s="310">
        <v>35</v>
      </c>
      <c r="I162" s="310">
        <v>35</v>
      </c>
    </row>
    <row r="163" spans="1:9" ht="45" x14ac:dyDescent="0.25">
      <c r="A163" s="311" t="s">
        <v>390</v>
      </c>
      <c r="B163" s="312" t="s">
        <v>3</v>
      </c>
      <c r="C163" s="312" t="s">
        <v>183</v>
      </c>
      <c r="D163" s="312" t="s">
        <v>173</v>
      </c>
      <c r="E163" s="312" t="s">
        <v>249</v>
      </c>
      <c r="F163" s="312" t="s">
        <v>391</v>
      </c>
      <c r="G163" s="313">
        <v>100</v>
      </c>
      <c r="H163" s="313">
        <v>35</v>
      </c>
      <c r="I163" s="313">
        <v>35</v>
      </c>
    </row>
    <row r="164" spans="1:9" x14ac:dyDescent="0.2">
      <c r="A164" s="306" t="s">
        <v>112</v>
      </c>
      <c r="B164" s="307" t="s">
        <v>3</v>
      </c>
      <c r="C164" s="307" t="s">
        <v>183</v>
      </c>
      <c r="D164" s="307" t="s">
        <v>182</v>
      </c>
      <c r="E164" s="307"/>
      <c r="F164" s="307"/>
      <c r="G164" s="308">
        <v>43013.66</v>
      </c>
      <c r="H164" s="308">
        <v>27034.82</v>
      </c>
      <c r="I164" s="308">
        <v>17727.36</v>
      </c>
    </row>
    <row r="165" spans="1:9" ht="15" x14ac:dyDescent="0.25">
      <c r="A165" s="309" t="s">
        <v>305</v>
      </c>
      <c r="B165" s="274" t="s">
        <v>3</v>
      </c>
      <c r="C165" s="274" t="s">
        <v>183</v>
      </c>
      <c r="D165" s="274" t="s">
        <v>182</v>
      </c>
      <c r="E165" s="274" t="s">
        <v>304</v>
      </c>
      <c r="F165" s="274"/>
      <c r="G165" s="310">
        <v>43013.66</v>
      </c>
      <c r="H165" s="310">
        <v>27034.82</v>
      </c>
      <c r="I165" s="310">
        <v>17727.36</v>
      </c>
    </row>
    <row r="166" spans="1:9" ht="90" x14ac:dyDescent="0.25">
      <c r="A166" s="309" t="s">
        <v>307</v>
      </c>
      <c r="B166" s="274" t="s">
        <v>3</v>
      </c>
      <c r="C166" s="274" t="s">
        <v>183</v>
      </c>
      <c r="D166" s="274" t="s">
        <v>182</v>
      </c>
      <c r="E166" s="274" t="s">
        <v>306</v>
      </c>
      <c r="F166" s="274"/>
      <c r="G166" s="310">
        <v>43013.66</v>
      </c>
      <c r="H166" s="310">
        <v>27034.82</v>
      </c>
      <c r="I166" s="310">
        <v>17727.36</v>
      </c>
    </row>
    <row r="167" spans="1:9" ht="30" x14ac:dyDescent="0.25">
      <c r="A167" s="309" t="s">
        <v>400</v>
      </c>
      <c r="B167" s="274" t="s">
        <v>3</v>
      </c>
      <c r="C167" s="274" t="s">
        <v>183</v>
      </c>
      <c r="D167" s="274" t="s">
        <v>182</v>
      </c>
      <c r="E167" s="274" t="s">
        <v>361</v>
      </c>
      <c r="F167" s="274"/>
      <c r="G167" s="310">
        <v>11623.41</v>
      </c>
      <c r="H167" s="310">
        <v>16590.77</v>
      </c>
      <c r="I167" s="310"/>
    </row>
    <row r="168" spans="1:9" ht="30" x14ac:dyDescent="0.25">
      <c r="A168" s="309" t="s">
        <v>401</v>
      </c>
      <c r="B168" s="274" t="s">
        <v>3</v>
      </c>
      <c r="C168" s="274" t="s">
        <v>183</v>
      </c>
      <c r="D168" s="274" t="s">
        <v>182</v>
      </c>
      <c r="E168" s="274" t="s">
        <v>402</v>
      </c>
      <c r="F168" s="274"/>
      <c r="G168" s="310">
        <v>11623.41</v>
      </c>
      <c r="H168" s="310">
        <v>16590.77</v>
      </c>
      <c r="I168" s="310"/>
    </row>
    <row r="169" spans="1:9" ht="30" x14ac:dyDescent="0.25">
      <c r="A169" s="309" t="s">
        <v>403</v>
      </c>
      <c r="B169" s="274" t="s">
        <v>3</v>
      </c>
      <c r="C169" s="274" t="s">
        <v>183</v>
      </c>
      <c r="D169" s="274" t="s">
        <v>182</v>
      </c>
      <c r="E169" s="274" t="s">
        <v>253</v>
      </c>
      <c r="F169" s="274"/>
      <c r="G169" s="310">
        <v>11623.41</v>
      </c>
      <c r="H169" s="310">
        <v>16590.77</v>
      </c>
      <c r="I169" s="310"/>
    </row>
    <row r="170" spans="1:9" ht="45" x14ac:dyDescent="0.25">
      <c r="A170" s="311" t="s">
        <v>390</v>
      </c>
      <c r="B170" s="312" t="s">
        <v>3</v>
      </c>
      <c r="C170" s="312" t="s">
        <v>183</v>
      </c>
      <c r="D170" s="312" t="s">
        <v>182</v>
      </c>
      <c r="E170" s="312" t="s">
        <v>253</v>
      </c>
      <c r="F170" s="312" t="s">
        <v>391</v>
      </c>
      <c r="G170" s="313">
        <v>11623.41</v>
      </c>
      <c r="H170" s="313">
        <v>16590.77</v>
      </c>
      <c r="I170" s="313"/>
    </row>
    <row r="171" spans="1:9" ht="15" x14ac:dyDescent="0.25">
      <c r="A171" s="309" t="s">
        <v>309</v>
      </c>
      <c r="B171" s="274" t="s">
        <v>3</v>
      </c>
      <c r="C171" s="274" t="s">
        <v>183</v>
      </c>
      <c r="D171" s="274" t="s">
        <v>182</v>
      </c>
      <c r="E171" s="274" t="s">
        <v>308</v>
      </c>
      <c r="F171" s="274"/>
      <c r="G171" s="310">
        <v>21880.240000000002</v>
      </c>
      <c r="H171" s="310">
        <v>9760.9699999999993</v>
      </c>
      <c r="I171" s="310">
        <v>16979.23</v>
      </c>
    </row>
    <row r="172" spans="1:9" ht="60" x14ac:dyDescent="0.25">
      <c r="A172" s="309" t="s">
        <v>315</v>
      </c>
      <c r="B172" s="274" t="s">
        <v>3</v>
      </c>
      <c r="C172" s="274" t="s">
        <v>183</v>
      </c>
      <c r="D172" s="274" t="s">
        <v>182</v>
      </c>
      <c r="E172" s="274" t="s">
        <v>314</v>
      </c>
      <c r="F172" s="274"/>
      <c r="G172" s="310">
        <v>21880.240000000002</v>
      </c>
      <c r="H172" s="310">
        <v>9760.9699999999993</v>
      </c>
      <c r="I172" s="310">
        <v>16979.23</v>
      </c>
    </row>
    <row r="173" spans="1:9" ht="15" x14ac:dyDescent="0.25">
      <c r="A173" s="309" t="s">
        <v>338</v>
      </c>
      <c r="B173" s="274" t="s">
        <v>3</v>
      </c>
      <c r="C173" s="274" t="s">
        <v>183</v>
      </c>
      <c r="D173" s="274" t="s">
        <v>182</v>
      </c>
      <c r="E173" s="274" t="s">
        <v>254</v>
      </c>
      <c r="F173" s="274"/>
      <c r="G173" s="310">
        <v>7799.09</v>
      </c>
      <c r="H173" s="310">
        <v>6056.71</v>
      </c>
      <c r="I173" s="310">
        <v>7270</v>
      </c>
    </row>
    <row r="174" spans="1:9" ht="45" x14ac:dyDescent="0.25">
      <c r="A174" s="311" t="s">
        <v>390</v>
      </c>
      <c r="B174" s="312" t="s">
        <v>3</v>
      </c>
      <c r="C174" s="312" t="s">
        <v>183</v>
      </c>
      <c r="D174" s="312" t="s">
        <v>182</v>
      </c>
      <c r="E174" s="312" t="s">
        <v>254</v>
      </c>
      <c r="F174" s="312" t="s">
        <v>391</v>
      </c>
      <c r="G174" s="313">
        <v>7794.09</v>
      </c>
      <c r="H174" s="313">
        <v>6056.71</v>
      </c>
      <c r="I174" s="313">
        <v>7270</v>
      </c>
    </row>
    <row r="175" spans="1:9" ht="15" x14ac:dyDescent="0.25">
      <c r="A175" s="311" t="s">
        <v>396</v>
      </c>
      <c r="B175" s="312" t="s">
        <v>3</v>
      </c>
      <c r="C175" s="312" t="s">
        <v>183</v>
      </c>
      <c r="D175" s="312" t="s">
        <v>182</v>
      </c>
      <c r="E175" s="312" t="s">
        <v>254</v>
      </c>
      <c r="F175" s="312" t="s">
        <v>397</v>
      </c>
      <c r="G175" s="313">
        <v>5</v>
      </c>
      <c r="H175" s="313"/>
      <c r="I175" s="313"/>
    </row>
    <row r="176" spans="1:9" ht="15" x14ac:dyDescent="0.25">
      <c r="A176" s="309" t="s">
        <v>339</v>
      </c>
      <c r="B176" s="274" t="s">
        <v>3</v>
      </c>
      <c r="C176" s="274" t="s">
        <v>183</v>
      </c>
      <c r="D176" s="274" t="s">
        <v>182</v>
      </c>
      <c r="E176" s="274" t="s">
        <v>255</v>
      </c>
      <c r="F176" s="274"/>
      <c r="G176" s="310">
        <v>50</v>
      </c>
      <c r="H176" s="310">
        <v>50</v>
      </c>
      <c r="I176" s="310">
        <v>50</v>
      </c>
    </row>
    <row r="177" spans="1:9" ht="45" x14ac:dyDescent="0.25">
      <c r="A177" s="311" t="s">
        <v>390</v>
      </c>
      <c r="B177" s="312" t="s">
        <v>3</v>
      </c>
      <c r="C177" s="312" t="s">
        <v>183</v>
      </c>
      <c r="D177" s="312" t="s">
        <v>182</v>
      </c>
      <c r="E177" s="312" t="s">
        <v>255</v>
      </c>
      <c r="F177" s="312" t="s">
        <v>391</v>
      </c>
      <c r="G177" s="313">
        <v>50</v>
      </c>
      <c r="H177" s="313">
        <v>50</v>
      </c>
      <c r="I177" s="313">
        <v>50</v>
      </c>
    </row>
    <row r="178" spans="1:9" ht="15" x14ac:dyDescent="0.25">
      <c r="A178" s="309" t="s">
        <v>340</v>
      </c>
      <c r="B178" s="274" t="s">
        <v>3</v>
      </c>
      <c r="C178" s="274" t="s">
        <v>183</v>
      </c>
      <c r="D178" s="274" t="s">
        <v>182</v>
      </c>
      <c r="E178" s="274" t="s">
        <v>256</v>
      </c>
      <c r="F178" s="274"/>
      <c r="G178" s="310">
        <v>8423.1200000000008</v>
      </c>
      <c r="H178" s="310">
        <v>3554.26</v>
      </c>
      <c r="I178" s="310">
        <v>9359.23</v>
      </c>
    </row>
    <row r="179" spans="1:9" ht="45" x14ac:dyDescent="0.25">
      <c r="A179" s="311" t="s">
        <v>390</v>
      </c>
      <c r="B179" s="312" t="s">
        <v>3</v>
      </c>
      <c r="C179" s="312" t="s">
        <v>183</v>
      </c>
      <c r="D179" s="312" t="s">
        <v>182</v>
      </c>
      <c r="E179" s="312" t="s">
        <v>256</v>
      </c>
      <c r="F179" s="312" t="s">
        <v>391</v>
      </c>
      <c r="G179" s="313">
        <v>8423.1200000000008</v>
      </c>
      <c r="H179" s="313">
        <v>3554.26</v>
      </c>
      <c r="I179" s="313">
        <v>9359.23</v>
      </c>
    </row>
    <row r="180" spans="1:9" ht="30" x14ac:dyDescent="0.25">
      <c r="A180" s="309" t="s">
        <v>341</v>
      </c>
      <c r="B180" s="274" t="s">
        <v>3</v>
      </c>
      <c r="C180" s="274" t="s">
        <v>183</v>
      </c>
      <c r="D180" s="274" t="s">
        <v>182</v>
      </c>
      <c r="E180" s="274" t="s">
        <v>257</v>
      </c>
      <c r="F180" s="274"/>
      <c r="G180" s="310"/>
      <c r="H180" s="310"/>
      <c r="I180" s="310">
        <v>200</v>
      </c>
    </row>
    <row r="181" spans="1:9" ht="45" x14ac:dyDescent="0.25">
      <c r="A181" s="311" t="s">
        <v>390</v>
      </c>
      <c r="B181" s="312" t="s">
        <v>3</v>
      </c>
      <c r="C181" s="312" t="s">
        <v>183</v>
      </c>
      <c r="D181" s="312" t="s">
        <v>182</v>
      </c>
      <c r="E181" s="312" t="s">
        <v>257</v>
      </c>
      <c r="F181" s="312" t="s">
        <v>391</v>
      </c>
      <c r="G181" s="313"/>
      <c r="H181" s="313"/>
      <c r="I181" s="313">
        <v>200</v>
      </c>
    </row>
    <row r="182" spans="1:9" ht="120" x14ac:dyDescent="0.25">
      <c r="A182" s="314" t="s">
        <v>342</v>
      </c>
      <c r="B182" s="274" t="s">
        <v>3</v>
      </c>
      <c r="C182" s="274" t="s">
        <v>183</v>
      </c>
      <c r="D182" s="274" t="s">
        <v>182</v>
      </c>
      <c r="E182" s="274" t="s">
        <v>259</v>
      </c>
      <c r="F182" s="274"/>
      <c r="G182" s="310">
        <v>1961.02</v>
      </c>
      <c r="H182" s="310">
        <v>100</v>
      </c>
      <c r="I182" s="310">
        <v>100</v>
      </c>
    </row>
    <row r="183" spans="1:9" ht="45" x14ac:dyDescent="0.25">
      <c r="A183" s="311" t="s">
        <v>390</v>
      </c>
      <c r="B183" s="312" t="s">
        <v>3</v>
      </c>
      <c r="C183" s="312" t="s">
        <v>183</v>
      </c>
      <c r="D183" s="312" t="s">
        <v>182</v>
      </c>
      <c r="E183" s="312" t="s">
        <v>259</v>
      </c>
      <c r="F183" s="312" t="s">
        <v>391</v>
      </c>
      <c r="G183" s="313">
        <v>1961.02</v>
      </c>
      <c r="H183" s="313">
        <v>100</v>
      </c>
      <c r="I183" s="313">
        <v>100</v>
      </c>
    </row>
    <row r="184" spans="1:9" ht="60" x14ac:dyDescent="0.25">
      <c r="A184" s="309" t="s">
        <v>343</v>
      </c>
      <c r="B184" s="274" t="s">
        <v>3</v>
      </c>
      <c r="C184" s="274" t="s">
        <v>183</v>
      </c>
      <c r="D184" s="274" t="s">
        <v>182</v>
      </c>
      <c r="E184" s="274" t="s">
        <v>260</v>
      </c>
      <c r="F184" s="274"/>
      <c r="G184" s="310">
        <v>3647.01</v>
      </c>
      <c r="H184" s="310"/>
      <c r="I184" s="310"/>
    </row>
    <row r="185" spans="1:9" ht="45" x14ac:dyDescent="0.25">
      <c r="A185" s="311" t="s">
        <v>390</v>
      </c>
      <c r="B185" s="312" t="s">
        <v>3</v>
      </c>
      <c r="C185" s="312" t="s">
        <v>183</v>
      </c>
      <c r="D185" s="312" t="s">
        <v>182</v>
      </c>
      <c r="E185" s="312" t="s">
        <v>260</v>
      </c>
      <c r="F185" s="312" t="s">
        <v>391</v>
      </c>
      <c r="G185" s="313">
        <v>3647.01</v>
      </c>
      <c r="H185" s="313"/>
      <c r="I185" s="313"/>
    </row>
    <row r="186" spans="1:9" ht="30" x14ac:dyDescent="0.25">
      <c r="A186" s="309" t="s">
        <v>323</v>
      </c>
      <c r="B186" s="274" t="s">
        <v>3</v>
      </c>
      <c r="C186" s="274" t="s">
        <v>183</v>
      </c>
      <c r="D186" s="274" t="s">
        <v>182</v>
      </c>
      <c r="E186" s="274" t="s">
        <v>322</v>
      </c>
      <c r="F186" s="274"/>
      <c r="G186" s="310">
        <v>9510.01</v>
      </c>
      <c r="H186" s="310">
        <v>683.08</v>
      </c>
      <c r="I186" s="310">
        <v>748.13</v>
      </c>
    </row>
    <row r="187" spans="1:9" ht="45" x14ac:dyDescent="0.25">
      <c r="A187" s="309" t="s">
        <v>345</v>
      </c>
      <c r="B187" s="274" t="s">
        <v>3</v>
      </c>
      <c r="C187" s="274" t="s">
        <v>183</v>
      </c>
      <c r="D187" s="274" t="s">
        <v>182</v>
      </c>
      <c r="E187" s="274" t="s">
        <v>344</v>
      </c>
      <c r="F187" s="274"/>
      <c r="G187" s="310">
        <v>862.93</v>
      </c>
      <c r="H187" s="310">
        <v>683.08</v>
      </c>
      <c r="I187" s="310">
        <v>748.13</v>
      </c>
    </row>
    <row r="188" spans="1:9" ht="60" x14ac:dyDescent="0.25">
      <c r="A188" s="309" t="s">
        <v>346</v>
      </c>
      <c r="B188" s="274" t="s">
        <v>3</v>
      </c>
      <c r="C188" s="274" t="s">
        <v>183</v>
      </c>
      <c r="D188" s="274" t="s">
        <v>182</v>
      </c>
      <c r="E188" s="274" t="s">
        <v>258</v>
      </c>
      <c r="F188" s="274"/>
      <c r="G188" s="310">
        <v>862.93</v>
      </c>
      <c r="H188" s="310">
        <v>683.08</v>
      </c>
      <c r="I188" s="310">
        <v>748.13</v>
      </c>
    </row>
    <row r="189" spans="1:9" ht="45" x14ac:dyDescent="0.25">
      <c r="A189" s="311" t="s">
        <v>390</v>
      </c>
      <c r="B189" s="312" t="s">
        <v>3</v>
      </c>
      <c r="C189" s="312" t="s">
        <v>183</v>
      </c>
      <c r="D189" s="312" t="s">
        <v>182</v>
      </c>
      <c r="E189" s="312" t="s">
        <v>258</v>
      </c>
      <c r="F189" s="312" t="s">
        <v>391</v>
      </c>
      <c r="G189" s="313">
        <v>862.93</v>
      </c>
      <c r="H189" s="313">
        <v>683.08</v>
      </c>
      <c r="I189" s="313">
        <v>748.13</v>
      </c>
    </row>
    <row r="190" spans="1:9" ht="45" x14ac:dyDescent="0.25">
      <c r="A190" s="309" t="s">
        <v>404</v>
      </c>
      <c r="B190" s="274" t="s">
        <v>3</v>
      </c>
      <c r="C190" s="274" t="s">
        <v>183</v>
      </c>
      <c r="D190" s="274" t="s">
        <v>182</v>
      </c>
      <c r="E190" s="274" t="s">
        <v>359</v>
      </c>
      <c r="F190" s="274"/>
      <c r="G190" s="310">
        <v>8647.08</v>
      </c>
      <c r="H190" s="310"/>
      <c r="I190" s="310"/>
    </row>
    <row r="191" spans="1:9" ht="30" x14ac:dyDescent="0.25">
      <c r="A191" s="309" t="s">
        <v>405</v>
      </c>
      <c r="B191" s="274" t="s">
        <v>3</v>
      </c>
      <c r="C191" s="274" t="s">
        <v>183</v>
      </c>
      <c r="D191" s="274" t="s">
        <v>182</v>
      </c>
      <c r="E191" s="274" t="s">
        <v>261</v>
      </c>
      <c r="F191" s="274"/>
      <c r="G191" s="310">
        <v>8647.08</v>
      </c>
      <c r="H191" s="310"/>
      <c r="I191" s="310"/>
    </row>
    <row r="192" spans="1:9" ht="45" x14ac:dyDescent="0.25">
      <c r="A192" s="311" t="s">
        <v>390</v>
      </c>
      <c r="B192" s="312" t="s">
        <v>3</v>
      </c>
      <c r="C192" s="312" t="s">
        <v>183</v>
      </c>
      <c r="D192" s="312" t="s">
        <v>182</v>
      </c>
      <c r="E192" s="312" t="s">
        <v>261</v>
      </c>
      <c r="F192" s="312" t="s">
        <v>391</v>
      </c>
      <c r="G192" s="313">
        <v>8647.08</v>
      </c>
      <c r="H192" s="313"/>
      <c r="I192" s="313"/>
    </row>
    <row r="193" spans="1:9" x14ac:dyDescent="0.2">
      <c r="A193" s="306" t="s">
        <v>113</v>
      </c>
      <c r="B193" s="307" t="s">
        <v>3</v>
      </c>
      <c r="C193" s="307" t="s">
        <v>180</v>
      </c>
      <c r="D193" s="307" t="s">
        <v>175</v>
      </c>
      <c r="E193" s="307"/>
      <c r="F193" s="307"/>
      <c r="G193" s="308">
        <v>814.24</v>
      </c>
      <c r="H193" s="308">
        <v>200</v>
      </c>
      <c r="I193" s="308">
        <v>200</v>
      </c>
    </row>
    <row r="194" spans="1:9" x14ac:dyDescent="0.2">
      <c r="A194" s="306" t="s">
        <v>181</v>
      </c>
      <c r="B194" s="307" t="s">
        <v>3</v>
      </c>
      <c r="C194" s="307" t="s">
        <v>180</v>
      </c>
      <c r="D194" s="307" t="s">
        <v>180</v>
      </c>
      <c r="E194" s="307"/>
      <c r="F194" s="307"/>
      <c r="G194" s="308">
        <v>814.24</v>
      </c>
      <c r="H194" s="308">
        <v>200</v>
      </c>
      <c r="I194" s="308">
        <v>200</v>
      </c>
    </row>
    <row r="195" spans="1:9" ht="15" x14ac:dyDescent="0.25">
      <c r="A195" s="309" t="s">
        <v>305</v>
      </c>
      <c r="B195" s="274" t="s">
        <v>3</v>
      </c>
      <c r="C195" s="274" t="s">
        <v>180</v>
      </c>
      <c r="D195" s="274" t="s">
        <v>180</v>
      </c>
      <c r="E195" s="274" t="s">
        <v>304</v>
      </c>
      <c r="F195" s="274"/>
      <c r="G195" s="310">
        <v>814.24</v>
      </c>
      <c r="H195" s="310">
        <v>200</v>
      </c>
      <c r="I195" s="310">
        <v>200</v>
      </c>
    </row>
    <row r="196" spans="1:9" ht="90" x14ac:dyDescent="0.25">
      <c r="A196" s="309" t="s">
        <v>307</v>
      </c>
      <c r="B196" s="274" t="s">
        <v>3</v>
      </c>
      <c r="C196" s="274" t="s">
        <v>180</v>
      </c>
      <c r="D196" s="274" t="s">
        <v>180</v>
      </c>
      <c r="E196" s="274" t="s">
        <v>306</v>
      </c>
      <c r="F196" s="274"/>
      <c r="G196" s="310">
        <v>814.24</v>
      </c>
      <c r="H196" s="310">
        <v>200</v>
      </c>
      <c r="I196" s="310">
        <v>200</v>
      </c>
    </row>
    <row r="197" spans="1:9" ht="15" x14ac:dyDescent="0.25">
      <c r="A197" s="309" t="s">
        <v>309</v>
      </c>
      <c r="B197" s="274" t="s">
        <v>3</v>
      </c>
      <c r="C197" s="274" t="s">
        <v>180</v>
      </c>
      <c r="D197" s="274" t="s">
        <v>180</v>
      </c>
      <c r="E197" s="274" t="s">
        <v>308</v>
      </c>
      <c r="F197" s="274"/>
      <c r="G197" s="310">
        <v>814.24</v>
      </c>
      <c r="H197" s="310">
        <v>200</v>
      </c>
      <c r="I197" s="310">
        <v>200</v>
      </c>
    </row>
    <row r="198" spans="1:9" ht="30" x14ac:dyDescent="0.25">
      <c r="A198" s="309" t="s">
        <v>348</v>
      </c>
      <c r="B198" s="274" t="s">
        <v>3</v>
      </c>
      <c r="C198" s="274" t="s">
        <v>180</v>
      </c>
      <c r="D198" s="274" t="s">
        <v>180</v>
      </c>
      <c r="E198" s="274" t="s">
        <v>347</v>
      </c>
      <c r="F198" s="274"/>
      <c r="G198" s="310">
        <v>814.24</v>
      </c>
      <c r="H198" s="310">
        <v>200</v>
      </c>
      <c r="I198" s="310">
        <v>200</v>
      </c>
    </row>
    <row r="199" spans="1:9" ht="30" x14ac:dyDescent="0.25">
      <c r="A199" s="309" t="s">
        <v>349</v>
      </c>
      <c r="B199" s="274" t="s">
        <v>3</v>
      </c>
      <c r="C199" s="274" t="s">
        <v>180</v>
      </c>
      <c r="D199" s="274" t="s">
        <v>180</v>
      </c>
      <c r="E199" s="274" t="s">
        <v>262</v>
      </c>
      <c r="F199" s="274"/>
      <c r="G199" s="310">
        <v>398.23</v>
      </c>
      <c r="H199" s="310">
        <v>200</v>
      </c>
      <c r="I199" s="310">
        <v>200</v>
      </c>
    </row>
    <row r="200" spans="1:9" ht="45" x14ac:dyDescent="0.25">
      <c r="A200" s="311" t="s">
        <v>390</v>
      </c>
      <c r="B200" s="312" t="s">
        <v>3</v>
      </c>
      <c r="C200" s="312" t="s">
        <v>180</v>
      </c>
      <c r="D200" s="312" t="s">
        <v>180</v>
      </c>
      <c r="E200" s="312" t="s">
        <v>262</v>
      </c>
      <c r="F200" s="312" t="s">
        <v>391</v>
      </c>
      <c r="G200" s="313">
        <v>398.23</v>
      </c>
      <c r="H200" s="313">
        <v>200</v>
      </c>
      <c r="I200" s="313">
        <v>200</v>
      </c>
    </row>
    <row r="201" spans="1:9" ht="45" x14ac:dyDescent="0.25">
      <c r="A201" s="309" t="s">
        <v>350</v>
      </c>
      <c r="B201" s="274" t="s">
        <v>3</v>
      </c>
      <c r="C201" s="274" t="s">
        <v>180</v>
      </c>
      <c r="D201" s="274" t="s">
        <v>180</v>
      </c>
      <c r="E201" s="274" t="s">
        <v>263</v>
      </c>
      <c r="F201" s="274"/>
      <c r="G201" s="310">
        <v>416.01</v>
      </c>
      <c r="H201" s="310"/>
      <c r="I201" s="310"/>
    </row>
    <row r="202" spans="1:9" ht="90" x14ac:dyDescent="0.25">
      <c r="A202" s="311" t="s">
        <v>388</v>
      </c>
      <c r="B202" s="312" t="s">
        <v>3</v>
      </c>
      <c r="C202" s="312" t="s">
        <v>180</v>
      </c>
      <c r="D202" s="312" t="s">
        <v>180</v>
      </c>
      <c r="E202" s="312" t="s">
        <v>263</v>
      </c>
      <c r="F202" s="312" t="s">
        <v>389</v>
      </c>
      <c r="G202" s="313">
        <v>416.01</v>
      </c>
      <c r="H202" s="313"/>
      <c r="I202" s="313"/>
    </row>
    <row r="203" spans="1:9" x14ac:dyDescent="0.2">
      <c r="A203" s="306" t="s">
        <v>115</v>
      </c>
      <c r="B203" s="307" t="s">
        <v>3</v>
      </c>
      <c r="C203" s="307" t="s">
        <v>179</v>
      </c>
      <c r="D203" s="307" t="s">
        <v>175</v>
      </c>
      <c r="E203" s="307"/>
      <c r="F203" s="307"/>
      <c r="G203" s="308">
        <v>12276.83</v>
      </c>
      <c r="H203" s="308">
        <v>8077.04</v>
      </c>
      <c r="I203" s="308">
        <v>7332.58</v>
      </c>
    </row>
    <row r="204" spans="1:9" x14ac:dyDescent="0.2">
      <c r="A204" s="306" t="s">
        <v>116</v>
      </c>
      <c r="B204" s="307" t="s">
        <v>3</v>
      </c>
      <c r="C204" s="307" t="s">
        <v>179</v>
      </c>
      <c r="D204" s="307" t="s">
        <v>178</v>
      </c>
      <c r="E204" s="307"/>
      <c r="F204" s="307"/>
      <c r="G204" s="308">
        <v>12276.83</v>
      </c>
      <c r="H204" s="308">
        <v>8077.04</v>
      </c>
      <c r="I204" s="308">
        <v>7332.58</v>
      </c>
    </row>
    <row r="205" spans="1:9" ht="15" x14ac:dyDescent="0.25">
      <c r="A205" s="309" t="s">
        <v>305</v>
      </c>
      <c r="B205" s="274" t="s">
        <v>3</v>
      </c>
      <c r="C205" s="274" t="s">
        <v>179</v>
      </c>
      <c r="D205" s="274" t="s">
        <v>178</v>
      </c>
      <c r="E205" s="274" t="s">
        <v>304</v>
      </c>
      <c r="F205" s="274"/>
      <c r="G205" s="310">
        <v>12276.83</v>
      </c>
      <c r="H205" s="310">
        <v>8077.04</v>
      </c>
      <c r="I205" s="310">
        <v>7332.58</v>
      </c>
    </row>
    <row r="206" spans="1:9" ht="90" x14ac:dyDescent="0.25">
      <c r="A206" s="309" t="s">
        <v>307</v>
      </c>
      <c r="B206" s="274" t="s">
        <v>3</v>
      </c>
      <c r="C206" s="274" t="s">
        <v>179</v>
      </c>
      <c r="D206" s="274" t="s">
        <v>178</v>
      </c>
      <c r="E206" s="274" t="s">
        <v>306</v>
      </c>
      <c r="F206" s="274"/>
      <c r="G206" s="310">
        <v>12276.83</v>
      </c>
      <c r="H206" s="310">
        <v>8077.04</v>
      </c>
      <c r="I206" s="310">
        <v>7332.58</v>
      </c>
    </row>
    <row r="207" spans="1:9" ht="15" x14ac:dyDescent="0.25">
      <c r="A207" s="309" t="s">
        <v>309</v>
      </c>
      <c r="B207" s="274" t="s">
        <v>3</v>
      </c>
      <c r="C207" s="274" t="s">
        <v>179</v>
      </c>
      <c r="D207" s="274" t="s">
        <v>178</v>
      </c>
      <c r="E207" s="274" t="s">
        <v>308</v>
      </c>
      <c r="F207" s="274"/>
      <c r="G207" s="310">
        <v>12276.83</v>
      </c>
      <c r="H207" s="310">
        <v>8077.04</v>
      </c>
      <c r="I207" s="310">
        <v>7332.58</v>
      </c>
    </row>
    <row r="208" spans="1:9" ht="45" x14ac:dyDescent="0.25">
      <c r="A208" s="309" t="s">
        <v>352</v>
      </c>
      <c r="B208" s="274" t="s">
        <v>3</v>
      </c>
      <c r="C208" s="274" t="s">
        <v>179</v>
      </c>
      <c r="D208" s="274" t="s">
        <v>178</v>
      </c>
      <c r="E208" s="274" t="s">
        <v>351</v>
      </c>
      <c r="F208" s="274"/>
      <c r="G208" s="310">
        <v>12276.83</v>
      </c>
      <c r="H208" s="310">
        <v>8077.04</v>
      </c>
      <c r="I208" s="310">
        <v>7332.58</v>
      </c>
    </row>
    <row r="209" spans="1:9" ht="30" x14ac:dyDescent="0.25">
      <c r="A209" s="309" t="s">
        <v>353</v>
      </c>
      <c r="B209" s="274" t="s">
        <v>3</v>
      </c>
      <c r="C209" s="274" t="s">
        <v>179</v>
      </c>
      <c r="D209" s="274" t="s">
        <v>178</v>
      </c>
      <c r="E209" s="274" t="s">
        <v>264</v>
      </c>
      <c r="F209" s="274"/>
      <c r="G209" s="310">
        <v>6074.88</v>
      </c>
      <c r="H209" s="310">
        <v>6353</v>
      </c>
      <c r="I209" s="310">
        <v>5768.62</v>
      </c>
    </row>
    <row r="210" spans="1:9" ht="90" x14ac:dyDescent="0.25">
      <c r="A210" s="311" t="s">
        <v>388</v>
      </c>
      <c r="B210" s="312" t="s">
        <v>3</v>
      </c>
      <c r="C210" s="312" t="s">
        <v>179</v>
      </c>
      <c r="D210" s="312" t="s">
        <v>178</v>
      </c>
      <c r="E210" s="312" t="s">
        <v>264</v>
      </c>
      <c r="F210" s="312" t="s">
        <v>389</v>
      </c>
      <c r="G210" s="313">
        <v>3785</v>
      </c>
      <c r="H210" s="313">
        <v>4733</v>
      </c>
      <c r="I210" s="313">
        <v>4237.8</v>
      </c>
    </row>
    <row r="211" spans="1:9" ht="45" x14ac:dyDescent="0.25">
      <c r="A211" s="311" t="s">
        <v>390</v>
      </c>
      <c r="B211" s="312" t="s">
        <v>3</v>
      </c>
      <c r="C211" s="312" t="s">
        <v>179</v>
      </c>
      <c r="D211" s="312" t="s">
        <v>178</v>
      </c>
      <c r="E211" s="312" t="s">
        <v>264</v>
      </c>
      <c r="F211" s="312" t="s">
        <v>391</v>
      </c>
      <c r="G211" s="313">
        <v>2289.88</v>
      </c>
      <c r="H211" s="313">
        <v>1620</v>
      </c>
      <c r="I211" s="313">
        <v>1530.82</v>
      </c>
    </row>
    <row r="212" spans="1:9" ht="30" x14ac:dyDescent="0.25">
      <c r="A212" s="309" t="s">
        <v>354</v>
      </c>
      <c r="B212" s="274" t="s">
        <v>3</v>
      </c>
      <c r="C212" s="274" t="s">
        <v>179</v>
      </c>
      <c r="D212" s="274" t="s">
        <v>178</v>
      </c>
      <c r="E212" s="274" t="s">
        <v>265</v>
      </c>
      <c r="F212" s="274"/>
      <c r="G212" s="310">
        <v>1312.54</v>
      </c>
      <c r="H212" s="310">
        <v>1224.04</v>
      </c>
      <c r="I212" s="310">
        <v>1263.96</v>
      </c>
    </row>
    <row r="213" spans="1:9" ht="90" x14ac:dyDescent="0.25">
      <c r="A213" s="311" t="s">
        <v>388</v>
      </c>
      <c r="B213" s="312" t="s">
        <v>3</v>
      </c>
      <c r="C213" s="312" t="s">
        <v>179</v>
      </c>
      <c r="D213" s="312" t="s">
        <v>178</v>
      </c>
      <c r="E213" s="312" t="s">
        <v>265</v>
      </c>
      <c r="F213" s="312" t="s">
        <v>389</v>
      </c>
      <c r="G213" s="313">
        <v>1008.54</v>
      </c>
      <c r="H213" s="313">
        <v>1008.04</v>
      </c>
      <c r="I213" s="313">
        <v>1047.96</v>
      </c>
    </row>
    <row r="214" spans="1:9" ht="45" x14ac:dyDescent="0.25">
      <c r="A214" s="311" t="s">
        <v>390</v>
      </c>
      <c r="B214" s="312" t="s">
        <v>3</v>
      </c>
      <c r="C214" s="312" t="s">
        <v>179</v>
      </c>
      <c r="D214" s="312" t="s">
        <v>178</v>
      </c>
      <c r="E214" s="312" t="s">
        <v>265</v>
      </c>
      <c r="F214" s="312" t="s">
        <v>391</v>
      </c>
      <c r="G214" s="313">
        <v>304</v>
      </c>
      <c r="H214" s="313">
        <v>216</v>
      </c>
      <c r="I214" s="313">
        <v>216</v>
      </c>
    </row>
    <row r="215" spans="1:9" ht="45" x14ac:dyDescent="0.25">
      <c r="A215" s="309" t="s">
        <v>355</v>
      </c>
      <c r="B215" s="274" t="s">
        <v>3</v>
      </c>
      <c r="C215" s="274" t="s">
        <v>179</v>
      </c>
      <c r="D215" s="274" t="s">
        <v>178</v>
      </c>
      <c r="E215" s="274" t="s">
        <v>266</v>
      </c>
      <c r="F215" s="274"/>
      <c r="G215" s="310">
        <v>1486.41</v>
      </c>
      <c r="H215" s="310">
        <v>500</v>
      </c>
      <c r="I215" s="310">
        <v>300</v>
      </c>
    </row>
    <row r="216" spans="1:9" ht="45" x14ac:dyDescent="0.25">
      <c r="A216" s="311" t="s">
        <v>390</v>
      </c>
      <c r="B216" s="312" t="s">
        <v>3</v>
      </c>
      <c r="C216" s="312" t="s">
        <v>179</v>
      </c>
      <c r="D216" s="312" t="s">
        <v>178</v>
      </c>
      <c r="E216" s="312" t="s">
        <v>266</v>
      </c>
      <c r="F216" s="312" t="s">
        <v>391</v>
      </c>
      <c r="G216" s="313">
        <v>1486.41</v>
      </c>
      <c r="H216" s="313">
        <v>500</v>
      </c>
      <c r="I216" s="313">
        <v>300</v>
      </c>
    </row>
    <row r="217" spans="1:9" ht="120" x14ac:dyDescent="0.25">
      <c r="A217" s="314" t="s">
        <v>356</v>
      </c>
      <c r="B217" s="274" t="s">
        <v>3</v>
      </c>
      <c r="C217" s="274" t="s">
        <v>179</v>
      </c>
      <c r="D217" s="274" t="s">
        <v>178</v>
      </c>
      <c r="E217" s="274" t="s">
        <v>267</v>
      </c>
      <c r="F217" s="274"/>
      <c r="G217" s="310">
        <v>3403</v>
      </c>
      <c r="H217" s="310"/>
      <c r="I217" s="310"/>
    </row>
    <row r="218" spans="1:9" ht="90" x14ac:dyDescent="0.25">
      <c r="A218" s="311" t="s">
        <v>388</v>
      </c>
      <c r="B218" s="312" t="s">
        <v>3</v>
      </c>
      <c r="C218" s="312" t="s">
        <v>179</v>
      </c>
      <c r="D218" s="312" t="s">
        <v>178</v>
      </c>
      <c r="E218" s="312" t="s">
        <v>267</v>
      </c>
      <c r="F218" s="312" t="s">
        <v>389</v>
      </c>
      <c r="G218" s="313">
        <v>3403</v>
      </c>
      <c r="H218" s="313"/>
      <c r="I218" s="313"/>
    </row>
    <row r="219" spans="1:9" x14ac:dyDescent="0.2">
      <c r="A219" s="306" t="s">
        <v>22</v>
      </c>
      <c r="B219" s="307" t="s">
        <v>3</v>
      </c>
      <c r="C219" s="307" t="s">
        <v>177</v>
      </c>
      <c r="D219" s="307" t="s">
        <v>175</v>
      </c>
      <c r="E219" s="307"/>
      <c r="F219" s="307"/>
      <c r="G219" s="308">
        <v>861.96</v>
      </c>
      <c r="H219" s="308">
        <v>635.80999999999995</v>
      </c>
      <c r="I219" s="308">
        <v>664.36</v>
      </c>
    </row>
    <row r="220" spans="1:9" x14ac:dyDescent="0.2">
      <c r="A220" s="306" t="s">
        <v>34</v>
      </c>
      <c r="B220" s="307" t="s">
        <v>3</v>
      </c>
      <c r="C220" s="307" t="s">
        <v>177</v>
      </c>
      <c r="D220" s="307" t="s">
        <v>178</v>
      </c>
      <c r="E220" s="307"/>
      <c r="F220" s="307"/>
      <c r="G220" s="308">
        <v>861.96</v>
      </c>
      <c r="H220" s="308">
        <v>635.80999999999995</v>
      </c>
      <c r="I220" s="308">
        <v>664.36</v>
      </c>
    </row>
    <row r="221" spans="1:9" ht="30" x14ac:dyDescent="0.25">
      <c r="A221" s="309" t="s">
        <v>273</v>
      </c>
      <c r="B221" s="274" t="s">
        <v>3</v>
      </c>
      <c r="C221" s="274" t="s">
        <v>177</v>
      </c>
      <c r="D221" s="274" t="s">
        <v>178</v>
      </c>
      <c r="E221" s="274" t="s">
        <v>272</v>
      </c>
      <c r="F221" s="274"/>
      <c r="G221" s="310">
        <v>861.96</v>
      </c>
      <c r="H221" s="310">
        <v>635.80999999999995</v>
      </c>
      <c r="I221" s="310">
        <v>664.36</v>
      </c>
    </row>
    <row r="222" spans="1:9" ht="15" x14ac:dyDescent="0.25">
      <c r="A222" s="309" t="s">
        <v>291</v>
      </c>
      <c r="B222" s="274" t="s">
        <v>3</v>
      </c>
      <c r="C222" s="274" t="s">
        <v>177</v>
      </c>
      <c r="D222" s="274" t="s">
        <v>178</v>
      </c>
      <c r="E222" s="274" t="s">
        <v>290</v>
      </c>
      <c r="F222" s="274"/>
      <c r="G222" s="310">
        <v>861.96</v>
      </c>
      <c r="H222" s="310">
        <v>635.80999999999995</v>
      </c>
      <c r="I222" s="310">
        <v>664.36</v>
      </c>
    </row>
    <row r="223" spans="1:9" ht="15" x14ac:dyDescent="0.25">
      <c r="A223" s="309" t="s">
        <v>10</v>
      </c>
      <c r="B223" s="274" t="s">
        <v>3</v>
      </c>
      <c r="C223" s="274" t="s">
        <v>177</v>
      </c>
      <c r="D223" s="274" t="s">
        <v>178</v>
      </c>
      <c r="E223" s="274" t="s">
        <v>292</v>
      </c>
      <c r="F223" s="274"/>
      <c r="G223" s="310">
        <v>861.96</v>
      </c>
      <c r="H223" s="310">
        <v>635.80999999999995</v>
      </c>
      <c r="I223" s="310">
        <v>664.36</v>
      </c>
    </row>
    <row r="224" spans="1:9" ht="15" x14ac:dyDescent="0.25">
      <c r="A224" s="309" t="s">
        <v>300</v>
      </c>
      <c r="B224" s="274" t="s">
        <v>3</v>
      </c>
      <c r="C224" s="274" t="s">
        <v>177</v>
      </c>
      <c r="D224" s="274" t="s">
        <v>178</v>
      </c>
      <c r="E224" s="274" t="s">
        <v>299</v>
      </c>
      <c r="F224" s="274"/>
      <c r="G224" s="310">
        <v>861.96</v>
      </c>
      <c r="H224" s="310">
        <v>635.80999999999995</v>
      </c>
      <c r="I224" s="310">
        <v>664.36</v>
      </c>
    </row>
    <row r="225" spans="1:9" ht="30" x14ac:dyDescent="0.25">
      <c r="A225" s="309" t="s">
        <v>357</v>
      </c>
      <c r="B225" s="274" t="s">
        <v>3</v>
      </c>
      <c r="C225" s="274" t="s">
        <v>177</v>
      </c>
      <c r="D225" s="274" t="s">
        <v>178</v>
      </c>
      <c r="E225" s="274" t="s">
        <v>268</v>
      </c>
      <c r="F225" s="274"/>
      <c r="G225" s="310">
        <v>861.96</v>
      </c>
      <c r="H225" s="310">
        <v>635.80999999999995</v>
      </c>
      <c r="I225" s="310">
        <v>664.36</v>
      </c>
    </row>
    <row r="226" spans="1:9" ht="30" x14ac:dyDescent="0.25">
      <c r="A226" s="311" t="s">
        <v>392</v>
      </c>
      <c r="B226" s="312" t="s">
        <v>3</v>
      </c>
      <c r="C226" s="312" t="s">
        <v>177</v>
      </c>
      <c r="D226" s="312" t="s">
        <v>178</v>
      </c>
      <c r="E226" s="312" t="s">
        <v>268</v>
      </c>
      <c r="F226" s="312" t="s">
        <v>393</v>
      </c>
      <c r="G226" s="313">
        <v>861.96</v>
      </c>
      <c r="H226" s="313">
        <v>635.80999999999995</v>
      </c>
      <c r="I226" s="313">
        <v>664.36</v>
      </c>
    </row>
    <row r="227" spans="1:9" x14ac:dyDescent="0.2">
      <c r="A227" s="306" t="s">
        <v>117</v>
      </c>
      <c r="B227" s="307" t="s">
        <v>3</v>
      </c>
      <c r="C227" s="307" t="s">
        <v>174</v>
      </c>
      <c r="D227" s="307" t="s">
        <v>175</v>
      </c>
      <c r="E227" s="307"/>
      <c r="F227" s="307"/>
      <c r="G227" s="308">
        <v>1142.7</v>
      </c>
      <c r="H227" s="308">
        <v>1100</v>
      </c>
      <c r="I227" s="308">
        <v>1000</v>
      </c>
    </row>
    <row r="228" spans="1:9" x14ac:dyDescent="0.2">
      <c r="A228" s="306" t="s">
        <v>119</v>
      </c>
      <c r="B228" s="307" t="s">
        <v>3</v>
      </c>
      <c r="C228" s="307" t="s">
        <v>174</v>
      </c>
      <c r="D228" s="307" t="s">
        <v>173</v>
      </c>
      <c r="E228" s="307"/>
      <c r="F228" s="307"/>
      <c r="G228" s="308">
        <v>1142.7</v>
      </c>
      <c r="H228" s="308">
        <v>1100</v>
      </c>
      <c r="I228" s="308">
        <v>1000</v>
      </c>
    </row>
    <row r="229" spans="1:9" ht="15" x14ac:dyDescent="0.25">
      <c r="A229" s="309" t="s">
        <v>305</v>
      </c>
      <c r="B229" s="274" t="s">
        <v>3</v>
      </c>
      <c r="C229" s="274" t="s">
        <v>174</v>
      </c>
      <c r="D229" s="274" t="s">
        <v>173</v>
      </c>
      <c r="E229" s="274" t="s">
        <v>304</v>
      </c>
      <c r="F229" s="274"/>
      <c r="G229" s="310">
        <v>1142.7</v>
      </c>
      <c r="H229" s="310">
        <v>1100</v>
      </c>
      <c r="I229" s="310">
        <v>1000</v>
      </c>
    </row>
    <row r="230" spans="1:9" ht="90" x14ac:dyDescent="0.25">
      <c r="A230" s="309" t="s">
        <v>307</v>
      </c>
      <c r="B230" s="274" t="s">
        <v>3</v>
      </c>
      <c r="C230" s="274" t="s">
        <v>174</v>
      </c>
      <c r="D230" s="274" t="s">
        <v>173</v>
      </c>
      <c r="E230" s="274" t="s">
        <v>306</v>
      </c>
      <c r="F230" s="274"/>
      <c r="G230" s="310">
        <v>1142.7</v>
      </c>
      <c r="H230" s="310">
        <v>1100</v>
      </c>
      <c r="I230" s="310">
        <v>1000</v>
      </c>
    </row>
    <row r="231" spans="1:9" ht="15" x14ac:dyDescent="0.25">
      <c r="A231" s="309" t="s">
        <v>309</v>
      </c>
      <c r="B231" s="274" t="s">
        <v>3</v>
      </c>
      <c r="C231" s="274" t="s">
        <v>174</v>
      </c>
      <c r="D231" s="274" t="s">
        <v>173</v>
      </c>
      <c r="E231" s="274" t="s">
        <v>308</v>
      </c>
      <c r="F231" s="274"/>
      <c r="G231" s="310">
        <v>1142.7</v>
      </c>
      <c r="H231" s="310">
        <v>1100</v>
      </c>
      <c r="I231" s="310">
        <v>1000</v>
      </c>
    </row>
    <row r="232" spans="1:9" ht="45" x14ac:dyDescent="0.25">
      <c r="A232" s="309" t="s">
        <v>352</v>
      </c>
      <c r="B232" s="274" t="s">
        <v>3</v>
      </c>
      <c r="C232" s="274" t="s">
        <v>174</v>
      </c>
      <c r="D232" s="274" t="s">
        <v>173</v>
      </c>
      <c r="E232" s="274" t="s">
        <v>351</v>
      </c>
      <c r="F232" s="274"/>
      <c r="G232" s="310">
        <v>1142.7</v>
      </c>
      <c r="H232" s="310">
        <v>1100</v>
      </c>
      <c r="I232" s="310">
        <v>1000</v>
      </c>
    </row>
    <row r="233" spans="1:9" ht="30" x14ac:dyDescent="0.25">
      <c r="A233" s="309" t="s">
        <v>358</v>
      </c>
      <c r="B233" s="274" t="s">
        <v>3</v>
      </c>
      <c r="C233" s="274" t="s">
        <v>174</v>
      </c>
      <c r="D233" s="274" t="s">
        <v>173</v>
      </c>
      <c r="E233" s="274" t="s">
        <v>269</v>
      </c>
      <c r="F233" s="274"/>
      <c r="G233" s="310">
        <v>1142.7</v>
      </c>
      <c r="H233" s="310">
        <v>1100</v>
      </c>
      <c r="I233" s="310">
        <v>1000</v>
      </c>
    </row>
    <row r="234" spans="1:9" ht="45" x14ac:dyDescent="0.25">
      <c r="A234" s="311" t="s">
        <v>390</v>
      </c>
      <c r="B234" s="312" t="s">
        <v>3</v>
      </c>
      <c r="C234" s="312" t="s">
        <v>174</v>
      </c>
      <c r="D234" s="312" t="s">
        <v>173</v>
      </c>
      <c r="E234" s="312" t="s">
        <v>269</v>
      </c>
      <c r="F234" s="312" t="s">
        <v>391</v>
      </c>
      <c r="G234" s="313">
        <v>1142.7</v>
      </c>
      <c r="H234" s="313">
        <v>1100</v>
      </c>
      <c r="I234" s="313">
        <v>1000</v>
      </c>
    </row>
    <row r="235" spans="1:9" x14ac:dyDescent="0.2">
      <c r="A235" s="315" t="s">
        <v>172</v>
      </c>
      <c r="B235" s="307"/>
      <c r="C235" s="307"/>
      <c r="D235" s="307"/>
      <c r="E235" s="307"/>
      <c r="F235" s="307"/>
      <c r="G235" s="308">
        <v>160200.03</v>
      </c>
      <c r="H235" s="308">
        <v>93535.26</v>
      </c>
      <c r="I235" s="308">
        <v>54311.63</v>
      </c>
    </row>
  </sheetData>
  <mergeCells count="10">
    <mergeCell ref="A6:I8"/>
    <mergeCell ref="B10:B11"/>
    <mergeCell ref="C10:D11"/>
    <mergeCell ref="E10:E11"/>
    <mergeCell ref="F10:F11"/>
    <mergeCell ref="B9:F9"/>
    <mergeCell ref="G9:G11"/>
    <mergeCell ref="H9:H11"/>
    <mergeCell ref="I9:I11"/>
    <mergeCell ref="A9:A10"/>
  </mergeCells>
  <phoneticPr fontId="1" type="noConversion"/>
  <pageMargins left="1.1811023622047245" right="0.19685039370078741" top="0.78740157480314965" bottom="0.78740157480314965" header="0.31496062992125984" footer="0.31496062992125984"/>
  <pageSetup paperSize="9" scale="7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26"/>
  <sheetViews>
    <sheetView tabSelected="1" workbookViewId="0">
      <selection activeCell="D21" sqref="D21"/>
    </sheetView>
  </sheetViews>
  <sheetFormatPr defaultRowHeight="12.75" x14ac:dyDescent="0.2"/>
  <cols>
    <col min="1" max="1" width="5.85546875" style="61" bestFit="1" customWidth="1"/>
    <col min="2" max="2" width="45.28515625" bestFit="1" customWidth="1"/>
    <col min="3" max="3" width="7.5703125" style="62" customWidth="1"/>
    <col min="4" max="4" width="12.5703125" customWidth="1"/>
    <col min="5" max="5" width="13.42578125" bestFit="1" customWidth="1"/>
    <col min="6" max="6" width="14" customWidth="1"/>
    <col min="248" max="248" width="4.28515625" customWidth="1"/>
    <col min="249" max="249" width="26.28515625" customWidth="1"/>
    <col min="251" max="251" width="17.42578125" customWidth="1"/>
    <col min="252" max="252" width="16.5703125" customWidth="1"/>
    <col min="253" max="258" width="0" hidden="1" customWidth="1"/>
    <col min="259" max="259" width="12" customWidth="1"/>
    <col min="260" max="260" width="0" hidden="1" customWidth="1"/>
    <col min="261" max="261" width="11.85546875" customWidth="1"/>
    <col min="262" max="262" width="11.28515625" customWidth="1"/>
    <col min="504" max="504" width="4.28515625" customWidth="1"/>
    <col min="505" max="505" width="26.28515625" customWidth="1"/>
    <col min="507" max="507" width="17.42578125" customWidth="1"/>
    <col min="508" max="508" width="16.5703125" customWidth="1"/>
    <col min="509" max="514" width="0" hidden="1" customWidth="1"/>
    <col min="515" max="515" width="12" customWidth="1"/>
    <col min="516" max="516" width="0" hidden="1" customWidth="1"/>
    <col min="517" max="517" width="11.85546875" customWidth="1"/>
    <col min="518" max="518" width="11.28515625" customWidth="1"/>
    <col min="760" max="760" width="4.28515625" customWidth="1"/>
    <col min="761" max="761" width="26.28515625" customWidth="1"/>
    <col min="763" max="763" width="17.42578125" customWidth="1"/>
    <col min="764" max="764" width="16.5703125" customWidth="1"/>
    <col min="765" max="770" width="0" hidden="1" customWidth="1"/>
    <col min="771" max="771" width="12" customWidth="1"/>
    <col min="772" max="772" width="0" hidden="1" customWidth="1"/>
    <col min="773" max="773" width="11.85546875" customWidth="1"/>
    <col min="774" max="774" width="11.28515625" customWidth="1"/>
    <col min="1016" max="1016" width="4.28515625" customWidth="1"/>
    <col min="1017" max="1017" width="26.28515625" customWidth="1"/>
    <col min="1019" max="1019" width="17.42578125" customWidth="1"/>
    <col min="1020" max="1020" width="16.5703125" customWidth="1"/>
    <col min="1021" max="1026" width="0" hidden="1" customWidth="1"/>
    <col min="1027" max="1027" width="12" customWidth="1"/>
    <col min="1028" max="1028" width="0" hidden="1" customWidth="1"/>
    <col min="1029" max="1029" width="11.85546875" customWidth="1"/>
    <col min="1030" max="1030" width="11.28515625" customWidth="1"/>
    <col min="1272" max="1272" width="4.28515625" customWidth="1"/>
    <col min="1273" max="1273" width="26.28515625" customWidth="1"/>
    <col min="1275" max="1275" width="17.42578125" customWidth="1"/>
    <col min="1276" max="1276" width="16.5703125" customWidth="1"/>
    <col min="1277" max="1282" width="0" hidden="1" customWidth="1"/>
    <col min="1283" max="1283" width="12" customWidth="1"/>
    <col min="1284" max="1284" width="0" hidden="1" customWidth="1"/>
    <col min="1285" max="1285" width="11.85546875" customWidth="1"/>
    <col min="1286" max="1286" width="11.28515625" customWidth="1"/>
    <col min="1528" max="1528" width="4.28515625" customWidth="1"/>
    <col min="1529" max="1529" width="26.28515625" customWidth="1"/>
    <col min="1531" max="1531" width="17.42578125" customWidth="1"/>
    <col min="1532" max="1532" width="16.5703125" customWidth="1"/>
    <col min="1533" max="1538" width="0" hidden="1" customWidth="1"/>
    <col min="1539" max="1539" width="12" customWidth="1"/>
    <col min="1540" max="1540" width="0" hidden="1" customWidth="1"/>
    <col min="1541" max="1541" width="11.85546875" customWidth="1"/>
    <col min="1542" max="1542" width="11.28515625" customWidth="1"/>
    <col min="1784" max="1784" width="4.28515625" customWidth="1"/>
    <col min="1785" max="1785" width="26.28515625" customWidth="1"/>
    <col min="1787" max="1787" width="17.42578125" customWidth="1"/>
    <col min="1788" max="1788" width="16.5703125" customWidth="1"/>
    <col min="1789" max="1794" width="0" hidden="1" customWidth="1"/>
    <col min="1795" max="1795" width="12" customWidth="1"/>
    <col min="1796" max="1796" width="0" hidden="1" customWidth="1"/>
    <col min="1797" max="1797" width="11.85546875" customWidth="1"/>
    <col min="1798" max="1798" width="11.28515625" customWidth="1"/>
    <col min="2040" max="2040" width="4.28515625" customWidth="1"/>
    <col min="2041" max="2041" width="26.28515625" customWidth="1"/>
    <col min="2043" max="2043" width="17.42578125" customWidth="1"/>
    <col min="2044" max="2044" width="16.5703125" customWidth="1"/>
    <col min="2045" max="2050" width="0" hidden="1" customWidth="1"/>
    <col min="2051" max="2051" width="12" customWidth="1"/>
    <col min="2052" max="2052" width="0" hidden="1" customWidth="1"/>
    <col min="2053" max="2053" width="11.85546875" customWidth="1"/>
    <col min="2054" max="2054" width="11.28515625" customWidth="1"/>
    <col min="2296" max="2296" width="4.28515625" customWidth="1"/>
    <col min="2297" max="2297" width="26.28515625" customWidth="1"/>
    <col min="2299" max="2299" width="17.42578125" customWidth="1"/>
    <col min="2300" max="2300" width="16.5703125" customWidth="1"/>
    <col min="2301" max="2306" width="0" hidden="1" customWidth="1"/>
    <col min="2307" max="2307" width="12" customWidth="1"/>
    <col min="2308" max="2308" width="0" hidden="1" customWidth="1"/>
    <col min="2309" max="2309" width="11.85546875" customWidth="1"/>
    <col min="2310" max="2310" width="11.28515625" customWidth="1"/>
    <col min="2552" max="2552" width="4.28515625" customWidth="1"/>
    <col min="2553" max="2553" width="26.28515625" customWidth="1"/>
    <col min="2555" max="2555" width="17.42578125" customWidth="1"/>
    <col min="2556" max="2556" width="16.5703125" customWidth="1"/>
    <col min="2557" max="2562" width="0" hidden="1" customWidth="1"/>
    <col min="2563" max="2563" width="12" customWidth="1"/>
    <col min="2564" max="2564" width="0" hidden="1" customWidth="1"/>
    <col min="2565" max="2565" width="11.85546875" customWidth="1"/>
    <col min="2566" max="2566" width="11.28515625" customWidth="1"/>
    <col min="2808" max="2808" width="4.28515625" customWidth="1"/>
    <col min="2809" max="2809" width="26.28515625" customWidth="1"/>
    <col min="2811" max="2811" width="17.42578125" customWidth="1"/>
    <col min="2812" max="2812" width="16.5703125" customWidth="1"/>
    <col min="2813" max="2818" width="0" hidden="1" customWidth="1"/>
    <col min="2819" max="2819" width="12" customWidth="1"/>
    <col min="2820" max="2820" width="0" hidden="1" customWidth="1"/>
    <col min="2821" max="2821" width="11.85546875" customWidth="1"/>
    <col min="2822" max="2822" width="11.28515625" customWidth="1"/>
    <col min="3064" max="3064" width="4.28515625" customWidth="1"/>
    <col min="3065" max="3065" width="26.28515625" customWidth="1"/>
    <col min="3067" max="3067" width="17.42578125" customWidth="1"/>
    <col min="3068" max="3068" width="16.5703125" customWidth="1"/>
    <col min="3069" max="3074" width="0" hidden="1" customWidth="1"/>
    <col min="3075" max="3075" width="12" customWidth="1"/>
    <col min="3076" max="3076" width="0" hidden="1" customWidth="1"/>
    <col min="3077" max="3077" width="11.85546875" customWidth="1"/>
    <col min="3078" max="3078" width="11.28515625" customWidth="1"/>
    <col min="3320" max="3320" width="4.28515625" customWidth="1"/>
    <col min="3321" max="3321" width="26.28515625" customWidth="1"/>
    <col min="3323" max="3323" width="17.42578125" customWidth="1"/>
    <col min="3324" max="3324" width="16.5703125" customWidth="1"/>
    <col min="3325" max="3330" width="0" hidden="1" customWidth="1"/>
    <col min="3331" max="3331" width="12" customWidth="1"/>
    <col min="3332" max="3332" width="0" hidden="1" customWidth="1"/>
    <col min="3333" max="3333" width="11.85546875" customWidth="1"/>
    <col min="3334" max="3334" width="11.28515625" customWidth="1"/>
    <col min="3576" max="3576" width="4.28515625" customWidth="1"/>
    <col min="3577" max="3577" width="26.28515625" customWidth="1"/>
    <col min="3579" max="3579" width="17.42578125" customWidth="1"/>
    <col min="3580" max="3580" width="16.5703125" customWidth="1"/>
    <col min="3581" max="3586" width="0" hidden="1" customWidth="1"/>
    <col min="3587" max="3587" width="12" customWidth="1"/>
    <col min="3588" max="3588" width="0" hidden="1" customWidth="1"/>
    <col min="3589" max="3589" width="11.85546875" customWidth="1"/>
    <col min="3590" max="3590" width="11.28515625" customWidth="1"/>
    <col min="3832" max="3832" width="4.28515625" customWidth="1"/>
    <col min="3833" max="3833" width="26.28515625" customWidth="1"/>
    <col min="3835" max="3835" width="17.42578125" customWidth="1"/>
    <col min="3836" max="3836" width="16.5703125" customWidth="1"/>
    <col min="3837" max="3842" width="0" hidden="1" customWidth="1"/>
    <col min="3843" max="3843" width="12" customWidth="1"/>
    <col min="3844" max="3844" width="0" hidden="1" customWidth="1"/>
    <col min="3845" max="3845" width="11.85546875" customWidth="1"/>
    <col min="3846" max="3846" width="11.28515625" customWidth="1"/>
    <col min="4088" max="4088" width="4.28515625" customWidth="1"/>
    <col min="4089" max="4089" width="26.28515625" customWidth="1"/>
    <col min="4091" max="4091" width="17.42578125" customWidth="1"/>
    <col min="4092" max="4092" width="16.5703125" customWidth="1"/>
    <col min="4093" max="4098" width="0" hidden="1" customWidth="1"/>
    <col min="4099" max="4099" width="12" customWidth="1"/>
    <col min="4100" max="4100" width="0" hidden="1" customWidth="1"/>
    <col min="4101" max="4101" width="11.85546875" customWidth="1"/>
    <col min="4102" max="4102" width="11.28515625" customWidth="1"/>
    <col min="4344" max="4344" width="4.28515625" customWidth="1"/>
    <col min="4345" max="4345" width="26.28515625" customWidth="1"/>
    <col min="4347" max="4347" width="17.42578125" customWidth="1"/>
    <col min="4348" max="4348" width="16.5703125" customWidth="1"/>
    <col min="4349" max="4354" width="0" hidden="1" customWidth="1"/>
    <col min="4355" max="4355" width="12" customWidth="1"/>
    <col min="4356" max="4356" width="0" hidden="1" customWidth="1"/>
    <col min="4357" max="4357" width="11.85546875" customWidth="1"/>
    <col min="4358" max="4358" width="11.28515625" customWidth="1"/>
    <col min="4600" max="4600" width="4.28515625" customWidth="1"/>
    <col min="4601" max="4601" width="26.28515625" customWidth="1"/>
    <col min="4603" max="4603" width="17.42578125" customWidth="1"/>
    <col min="4604" max="4604" width="16.5703125" customWidth="1"/>
    <col min="4605" max="4610" width="0" hidden="1" customWidth="1"/>
    <col min="4611" max="4611" width="12" customWidth="1"/>
    <col min="4612" max="4612" width="0" hidden="1" customWidth="1"/>
    <col min="4613" max="4613" width="11.85546875" customWidth="1"/>
    <col min="4614" max="4614" width="11.28515625" customWidth="1"/>
    <col min="4856" max="4856" width="4.28515625" customWidth="1"/>
    <col min="4857" max="4857" width="26.28515625" customWidth="1"/>
    <col min="4859" max="4859" width="17.42578125" customWidth="1"/>
    <col min="4860" max="4860" width="16.5703125" customWidth="1"/>
    <col min="4861" max="4866" width="0" hidden="1" customWidth="1"/>
    <col min="4867" max="4867" width="12" customWidth="1"/>
    <col min="4868" max="4868" width="0" hidden="1" customWidth="1"/>
    <col min="4869" max="4869" width="11.85546875" customWidth="1"/>
    <col min="4870" max="4870" width="11.28515625" customWidth="1"/>
    <col min="5112" max="5112" width="4.28515625" customWidth="1"/>
    <col min="5113" max="5113" width="26.28515625" customWidth="1"/>
    <col min="5115" max="5115" width="17.42578125" customWidth="1"/>
    <col min="5116" max="5116" width="16.5703125" customWidth="1"/>
    <col min="5117" max="5122" width="0" hidden="1" customWidth="1"/>
    <col min="5123" max="5123" width="12" customWidth="1"/>
    <col min="5124" max="5124" width="0" hidden="1" customWidth="1"/>
    <col min="5125" max="5125" width="11.85546875" customWidth="1"/>
    <col min="5126" max="5126" width="11.28515625" customWidth="1"/>
    <col min="5368" max="5368" width="4.28515625" customWidth="1"/>
    <col min="5369" max="5369" width="26.28515625" customWidth="1"/>
    <col min="5371" max="5371" width="17.42578125" customWidth="1"/>
    <col min="5372" max="5372" width="16.5703125" customWidth="1"/>
    <col min="5373" max="5378" width="0" hidden="1" customWidth="1"/>
    <col min="5379" max="5379" width="12" customWidth="1"/>
    <col min="5380" max="5380" width="0" hidden="1" customWidth="1"/>
    <col min="5381" max="5381" width="11.85546875" customWidth="1"/>
    <col min="5382" max="5382" width="11.28515625" customWidth="1"/>
    <col min="5624" max="5624" width="4.28515625" customWidth="1"/>
    <col min="5625" max="5625" width="26.28515625" customWidth="1"/>
    <col min="5627" max="5627" width="17.42578125" customWidth="1"/>
    <col min="5628" max="5628" width="16.5703125" customWidth="1"/>
    <col min="5629" max="5634" width="0" hidden="1" customWidth="1"/>
    <col min="5635" max="5635" width="12" customWidth="1"/>
    <col min="5636" max="5636" width="0" hidden="1" customWidth="1"/>
    <col min="5637" max="5637" width="11.85546875" customWidth="1"/>
    <col min="5638" max="5638" width="11.28515625" customWidth="1"/>
    <col min="5880" max="5880" width="4.28515625" customWidth="1"/>
    <col min="5881" max="5881" width="26.28515625" customWidth="1"/>
    <col min="5883" max="5883" width="17.42578125" customWidth="1"/>
    <col min="5884" max="5884" width="16.5703125" customWidth="1"/>
    <col min="5885" max="5890" width="0" hidden="1" customWidth="1"/>
    <col min="5891" max="5891" width="12" customWidth="1"/>
    <col min="5892" max="5892" width="0" hidden="1" customWidth="1"/>
    <col min="5893" max="5893" width="11.85546875" customWidth="1"/>
    <col min="5894" max="5894" width="11.28515625" customWidth="1"/>
    <col min="6136" max="6136" width="4.28515625" customWidth="1"/>
    <col min="6137" max="6137" width="26.28515625" customWidth="1"/>
    <col min="6139" max="6139" width="17.42578125" customWidth="1"/>
    <col min="6140" max="6140" width="16.5703125" customWidth="1"/>
    <col min="6141" max="6146" width="0" hidden="1" customWidth="1"/>
    <col min="6147" max="6147" width="12" customWidth="1"/>
    <col min="6148" max="6148" width="0" hidden="1" customWidth="1"/>
    <col min="6149" max="6149" width="11.85546875" customWidth="1"/>
    <col min="6150" max="6150" width="11.28515625" customWidth="1"/>
    <col min="6392" max="6392" width="4.28515625" customWidth="1"/>
    <col min="6393" max="6393" width="26.28515625" customWidth="1"/>
    <col min="6395" max="6395" width="17.42578125" customWidth="1"/>
    <col min="6396" max="6396" width="16.5703125" customWidth="1"/>
    <col min="6397" max="6402" width="0" hidden="1" customWidth="1"/>
    <col min="6403" max="6403" width="12" customWidth="1"/>
    <col min="6404" max="6404" width="0" hidden="1" customWidth="1"/>
    <col min="6405" max="6405" width="11.85546875" customWidth="1"/>
    <col min="6406" max="6406" width="11.28515625" customWidth="1"/>
    <col min="6648" max="6648" width="4.28515625" customWidth="1"/>
    <col min="6649" max="6649" width="26.28515625" customWidth="1"/>
    <col min="6651" max="6651" width="17.42578125" customWidth="1"/>
    <col min="6652" max="6652" width="16.5703125" customWidth="1"/>
    <col min="6653" max="6658" width="0" hidden="1" customWidth="1"/>
    <col min="6659" max="6659" width="12" customWidth="1"/>
    <col min="6660" max="6660" width="0" hidden="1" customWidth="1"/>
    <col min="6661" max="6661" width="11.85546875" customWidth="1"/>
    <col min="6662" max="6662" width="11.28515625" customWidth="1"/>
    <col min="6904" max="6904" width="4.28515625" customWidth="1"/>
    <col min="6905" max="6905" width="26.28515625" customWidth="1"/>
    <col min="6907" max="6907" width="17.42578125" customWidth="1"/>
    <col min="6908" max="6908" width="16.5703125" customWidth="1"/>
    <col min="6909" max="6914" width="0" hidden="1" customWidth="1"/>
    <col min="6915" max="6915" width="12" customWidth="1"/>
    <col min="6916" max="6916" width="0" hidden="1" customWidth="1"/>
    <col min="6917" max="6917" width="11.85546875" customWidth="1"/>
    <col min="6918" max="6918" width="11.28515625" customWidth="1"/>
    <col min="7160" max="7160" width="4.28515625" customWidth="1"/>
    <col min="7161" max="7161" width="26.28515625" customWidth="1"/>
    <col min="7163" max="7163" width="17.42578125" customWidth="1"/>
    <col min="7164" max="7164" width="16.5703125" customWidth="1"/>
    <col min="7165" max="7170" width="0" hidden="1" customWidth="1"/>
    <col min="7171" max="7171" width="12" customWidth="1"/>
    <col min="7172" max="7172" width="0" hidden="1" customWidth="1"/>
    <col min="7173" max="7173" width="11.85546875" customWidth="1"/>
    <col min="7174" max="7174" width="11.28515625" customWidth="1"/>
    <col min="7416" max="7416" width="4.28515625" customWidth="1"/>
    <col min="7417" max="7417" width="26.28515625" customWidth="1"/>
    <col min="7419" max="7419" width="17.42578125" customWidth="1"/>
    <col min="7420" max="7420" width="16.5703125" customWidth="1"/>
    <col min="7421" max="7426" width="0" hidden="1" customWidth="1"/>
    <col min="7427" max="7427" width="12" customWidth="1"/>
    <col min="7428" max="7428" width="0" hidden="1" customWidth="1"/>
    <col min="7429" max="7429" width="11.85546875" customWidth="1"/>
    <col min="7430" max="7430" width="11.28515625" customWidth="1"/>
    <col min="7672" max="7672" width="4.28515625" customWidth="1"/>
    <col min="7673" max="7673" width="26.28515625" customWidth="1"/>
    <col min="7675" max="7675" width="17.42578125" customWidth="1"/>
    <col min="7676" max="7676" width="16.5703125" customWidth="1"/>
    <col min="7677" max="7682" width="0" hidden="1" customWidth="1"/>
    <col min="7683" max="7683" width="12" customWidth="1"/>
    <col min="7684" max="7684" width="0" hidden="1" customWidth="1"/>
    <col min="7685" max="7685" width="11.85546875" customWidth="1"/>
    <col min="7686" max="7686" width="11.28515625" customWidth="1"/>
    <col min="7928" max="7928" width="4.28515625" customWidth="1"/>
    <col min="7929" max="7929" width="26.28515625" customWidth="1"/>
    <col min="7931" max="7931" width="17.42578125" customWidth="1"/>
    <col min="7932" max="7932" width="16.5703125" customWidth="1"/>
    <col min="7933" max="7938" width="0" hidden="1" customWidth="1"/>
    <col min="7939" max="7939" width="12" customWidth="1"/>
    <col min="7940" max="7940" width="0" hidden="1" customWidth="1"/>
    <col min="7941" max="7941" width="11.85546875" customWidth="1"/>
    <col min="7942" max="7942" width="11.28515625" customWidth="1"/>
    <col min="8184" max="8184" width="4.28515625" customWidth="1"/>
    <col min="8185" max="8185" width="26.28515625" customWidth="1"/>
    <col min="8187" max="8187" width="17.42578125" customWidth="1"/>
    <col min="8188" max="8188" width="16.5703125" customWidth="1"/>
    <col min="8189" max="8194" width="0" hidden="1" customWidth="1"/>
    <col min="8195" max="8195" width="12" customWidth="1"/>
    <col min="8196" max="8196" width="0" hidden="1" customWidth="1"/>
    <col min="8197" max="8197" width="11.85546875" customWidth="1"/>
    <col min="8198" max="8198" width="11.28515625" customWidth="1"/>
    <col min="8440" max="8440" width="4.28515625" customWidth="1"/>
    <col min="8441" max="8441" width="26.28515625" customWidth="1"/>
    <col min="8443" max="8443" width="17.42578125" customWidth="1"/>
    <col min="8444" max="8444" width="16.5703125" customWidth="1"/>
    <col min="8445" max="8450" width="0" hidden="1" customWidth="1"/>
    <col min="8451" max="8451" width="12" customWidth="1"/>
    <col min="8452" max="8452" width="0" hidden="1" customWidth="1"/>
    <col min="8453" max="8453" width="11.85546875" customWidth="1"/>
    <col min="8454" max="8454" width="11.28515625" customWidth="1"/>
    <col min="8696" max="8696" width="4.28515625" customWidth="1"/>
    <col min="8697" max="8697" width="26.28515625" customWidth="1"/>
    <col min="8699" max="8699" width="17.42578125" customWidth="1"/>
    <col min="8700" max="8700" width="16.5703125" customWidth="1"/>
    <col min="8701" max="8706" width="0" hidden="1" customWidth="1"/>
    <col min="8707" max="8707" width="12" customWidth="1"/>
    <col min="8708" max="8708" width="0" hidden="1" customWidth="1"/>
    <col min="8709" max="8709" width="11.85546875" customWidth="1"/>
    <col min="8710" max="8710" width="11.28515625" customWidth="1"/>
    <col min="8952" max="8952" width="4.28515625" customWidth="1"/>
    <col min="8953" max="8953" width="26.28515625" customWidth="1"/>
    <col min="8955" max="8955" width="17.42578125" customWidth="1"/>
    <col min="8956" max="8956" width="16.5703125" customWidth="1"/>
    <col min="8957" max="8962" width="0" hidden="1" customWidth="1"/>
    <col min="8963" max="8963" width="12" customWidth="1"/>
    <col min="8964" max="8964" width="0" hidden="1" customWidth="1"/>
    <col min="8965" max="8965" width="11.85546875" customWidth="1"/>
    <col min="8966" max="8966" width="11.28515625" customWidth="1"/>
    <col min="9208" max="9208" width="4.28515625" customWidth="1"/>
    <col min="9209" max="9209" width="26.28515625" customWidth="1"/>
    <col min="9211" max="9211" width="17.42578125" customWidth="1"/>
    <col min="9212" max="9212" width="16.5703125" customWidth="1"/>
    <col min="9213" max="9218" width="0" hidden="1" customWidth="1"/>
    <col min="9219" max="9219" width="12" customWidth="1"/>
    <col min="9220" max="9220" width="0" hidden="1" customWidth="1"/>
    <col min="9221" max="9221" width="11.85546875" customWidth="1"/>
    <col min="9222" max="9222" width="11.28515625" customWidth="1"/>
    <col min="9464" max="9464" width="4.28515625" customWidth="1"/>
    <col min="9465" max="9465" width="26.28515625" customWidth="1"/>
    <col min="9467" max="9467" width="17.42578125" customWidth="1"/>
    <col min="9468" max="9468" width="16.5703125" customWidth="1"/>
    <col min="9469" max="9474" width="0" hidden="1" customWidth="1"/>
    <col min="9475" max="9475" width="12" customWidth="1"/>
    <col min="9476" max="9476" width="0" hidden="1" customWidth="1"/>
    <col min="9477" max="9477" width="11.85546875" customWidth="1"/>
    <col min="9478" max="9478" width="11.28515625" customWidth="1"/>
    <col min="9720" max="9720" width="4.28515625" customWidth="1"/>
    <col min="9721" max="9721" width="26.28515625" customWidth="1"/>
    <col min="9723" max="9723" width="17.42578125" customWidth="1"/>
    <col min="9724" max="9724" width="16.5703125" customWidth="1"/>
    <col min="9725" max="9730" width="0" hidden="1" customWidth="1"/>
    <col min="9731" max="9731" width="12" customWidth="1"/>
    <col min="9732" max="9732" width="0" hidden="1" customWidth="1"/>
    <col min="9733" max="9733" width="11.85546875" customWidth="1"/>
    <col min="9734" max="9734" width="11.28515625" customWidth="1"/>
    <col min="9976" max="9976" width="4.28515625" customWidth="1"/>
    <col min="9977" max="9977" width="26.28515625" customWidth="1"/>
    <col min="9979" max="9979" width="17.42578125" customWidth="1"/>
    <col min="9980" max="9980" width="16.5703125" customWidth="1"/>
    <col min="9981" max="9986" width="0" hidden="1" customWidth="1"/>
    <col min="9987" max="9987" width="12" customWidth="1"/>
    <col min="9988" max="9988" width="0" hidden="1" customWidth="1"/>
    <col min="9989" max="9989" width="11.85546875" customWidth="1"/>
    <col min="9990" max="9990" width="11.28515625" customWidth="1"/>
    <col min="10232" max="10232" width="4.28515625" customWidth="1"/>
    <col min="10233" max="10233" width="26.28515625" customWidth="1"/>
    <col min="10235" max="10235" width="17.42578125" customWidth="1"/>
    <col min="10236" max="10236" width="16.5703125" customWidth="1"/>
    <col min="10237" max="10242" width="0" hidden="1" customWidth="1"/>
    <col min="10243" max="10243" width="12" customWidth="1"/>
    <col min="10244" max="10244" width="0" hidden="1" customWidth="1"/>
    <col min="10245" max="10245" width="11.85546875" customWidth="1"/>
    <col min="10246" max="10246" width="11.28515625" customWidth="1"/>
    <col min="10488" max="10488" width="4.28515625" customWidth="1"/>
    <col min="10489" max="10489" width="26.28515625" customWidth="1"/>
    <col min="10491" max="10491" width="17.42578125" customWidth="1"/>
    <col min="10492" max="10492" width="16.5703125" customWidth="1"/>
    <col min="10493" max="10498" width="0" hidden="1" customWidth="1"/>
    <col min="10499" max="10499" width="12" customWidth="1"/>
    <col min="10500" max="10500" width="0" hidden="1" customWidth="1"/>
    <col min="10501" max="10501" width="11.85546875" customWidth="1"/>
    <col min="10502" max="10502" width="11.28515625" customWidth="1"/>
    <col min="10744" max="10744" width="4.28515625" customWidth="1"/>
    <col min="10745" max="10745" width="26.28515625" customWidth="1"/>
    <col min="10747" max="10747" width="17.42578125" customWidth="1"/>
    <col min="10748" max="10748" width="16.5703125" customWidth="1"/>
    <col min="10749" max="10754" width="0" hidden="1" customWidth="1"/>
    <col min="10755" max="10755" width="12" customWidth="1"/>
    <col min="10756" max="10756" width="0" hidden="1" customWidth="1"/>
    <col min="10757" max="10757" width="11.85546875" customWidth="1"/>
    <col min="10758" max="10758" width="11.28515625" customWidth="1"/>
    <col min="11000" max="11000" width="4.28515625" customWidth="1"/>
    <col min="11001" max="11001" width="26.28515625" customWidth="1"/>
    <col min="11003" max="11003" width="17.42578125" customWidth="1"/>
    <col min="11004" max="11004" width="16.5703125" customWidth="1"/>
    <col min="11005" max="11010" width="0" hidden="1" customWidth="1"/>
    <col min="11011" max="11011" width="12" customWidth="1"/>
    <col min="11012" max="11012" width="0" hidden="1" customWidth="1"/>
    <col min="11013" max="11013" width="11.85546875" customWidth="1"/>
    <col min="11014" max="11014" width="11.28515625" customWidth="1"/>
    <col min="11256" max="11256" width="4.28515625" customWidth="1"/>
    <col min="11257" max="11257" width="26.28515625" customWidth="1"/>
    <col min="11259" max="11259" width="17.42578125" customWidth="1"/>
    <col min="11260" max="11260" width="16.5703125" customWidth="1"/>
    <col min="11261" max="11266" width="0" hidden="1" customWidth="1"/>
    <col min="11267" max="11267" width="12" customWidth="1"/>
    <col min="11268" max="11268" width="0" hidden="1" customWidth="1"/>
    <col min="11269" max="11269" width="11.85546875" customWidth="1"/>
    <col min="11270" max="11270" width="11.28515625" customWidth="1"/>
    <col min="11512" max="11512" width="4.28515625" customWidth="1"/>
    <col min="11513" max="11513" width="26.28515625" customWidth="1"/>
    <col min="11515" max="11515" width="17.42578125" customWidth="1"/>
    <col min="11516" max="11516" width="16.5703125" customWidth="1"/>
    <col min="11517" max="11522" width="0" hidden="1" customWidth="1"/>
    <col min="11523" max="11523" width="12" customWidth="1"/>
    <col min="11524" max="11524" width="0" hidden="1" customWidth="1"/>
    <col min="11525" max="11525" width="11.85546875" customWidth="1"/>
    <col min="11526" max="11526" width="11.28515625" customWidth="1"/>
    <col min="11768" max="11768" width="4.28515625" customWidth="1"/>
    <col min="11769" max="11769" width="26.28515625" customWidth="1"/>
    <col min="11771" max="11771" width="17.42578125" customWidth="1"/>
    <col min="11772" max="11772" width="16.5703125" customWidth="1"/>
    <col min="11773" max="11778" width="0" hidden="1" customWidth="1"/>
    <col min="11779" max="11779" width="12" customWidth="1"/>
    <col min="11780" max="11780" width="0" hidden="1" customWidth="1"/>
    <col min="11781" max="11781" width="11.85546875" customWidth="1"/>
    <col min="11782" max="11782" width="11.28515625" customWidth="1"/>
    <col min="12024" max="12024" width="4.28515625" customWidth="1"/>
    <col min="12025" max="12025" width="26.28515625" customWidth="1"/>
    <col min="12027" max="12027" width="17.42578125" customWidth="1"/>
    <col min="12028" max="12028" width="16.5703125" customWidth="1"/>
    <col min="12029" max="12034" width="0" hidden="1" customWidth="1"/>
    <col min="12035" max="12035" width="12" customWidth="1"/>
    <col min="12036" max="12036" width="0" hidden="1" customWidth="1"/>
    <col min="12037" max="12037" width="11.85546875" customWidth="1"/>
    <col min="12038" max="12038" width="11.28515625" customWidth="1"/>
    <col min="12280" max="12280" width="4.28515625" customWidth="1"/>
    <col min="12281" max="12281" width="26.28515625" customWidth="1"/>
    <col min="12283" max="12283" width="17.42578125" customWidth="1"/>
    <col min="12284" max="12284" width="16.5703125" customWidth="1"/>
    <col min="12285" max="12290" width="0" hidden="1" customWidth="1"/>
    <col min="12291" max="12291" width="12" customWidth="1"/>
    <col min="12292" max="12292" width="0" hidden="1" customWidth="1"/>
    <col min="12293" max="12293" width="11.85546875" customWidth="1"/>
    <col min="12294" max="12294" width="11.28515625" customWidth="1"/>
    <col min="12536" max="12536" width="4.28515625" customWidth="1"/>
    <col min="12537" max="12537" width="26.28515625" customWidth="1"/>
    <col min="12539" max="12539" width="17.42578125" customWidth="1"/>
    <col min="12540" max="12540" width="16.5703125" customWidth="1"/>
    <col min="12541" max="12546" width="0" hidden="1" customWidth="1"/>
    <col min="12547" max="12547" width="12" customWidth="1"/>
    <col min="12548" max="12548" width="0" hidden="1" customWidth="1"/>
    <col min="12549" max="12549" width="11.85546875" customWidth="1"/>
    <col min="12550" max="12550" width="11.28515625" customWidth="1"/>
    <col min="12792" max="12792" width="4.28515625" customWidth="1"/>
    <col min="12793" max="12793" width="26.28515625" customWidth="1"/>
    <col min="12795" max="12795" width="17.42578125" customWidth="1"/>
    <col min="12796" max="12796" width="16.5703125" customWidth="1"/>
    <col min="12797" max="12802" width="0" hidden="1" customWidth="1"/>
    <col min="12803" max="12803" width="12" customWidth="1"/>
    <col min="12804" max="12804" width="0" hidden="1" customWidth="1"/>
    <col min="12805" max="12805" width="11.85546875" customWidth="1"/>
    <col min="12806" max="12806" width="11.28515625" customWidth="1"/>
    <col min="13048" max="13048" width="4.28515625" customWidth="1"/>
    <col min="13049" max="13049" width="26.28515625" customWidth="1"/>
    <col min="13051" max="13051" width="17.42578125" customWidth="1"/>
    <col min="13052" max="13052" width="16.5703125" customWidth="1"/>
    <col min="13053" max="13058" width="0" hidden="1" customWidth="1"/>
    <col min="13059" max="13059" width="12" customWidth="1"/>
    <col min="13060" max="13060" width="0" hidden="1" customWidth="1"/>
    <col min="13061" max="13061" width="11.85546875" customWidth="1"/>
    <col min="13062" max="13062" width="11.28515625" customWidth="1"/>
    <col min="13304" max="13304" width="4.28515625" customWidth="1"/>
    <col min="13305" max="13305" width="26.28515625" customWidth="1"/>
    <col min="13307" max="13307" width="17.42578125" customWidth="1"/>
    <col min="13308" max="13308" width="16.5703125" customWidth="1"/>
    <col min="13309" max="13314" width="0" hidden="1" customWidth="1"/>
    <col min="13315" max="13315" width="12" customWidth="1"/>
    <col min="13316" max="13316" width="0" hidden="1" customWidth="1"/>
    <col min="13317" max="13317" width="11.85546875" customWidth="1"/>
    <col min="13318" max="13318" width="11.28515625" customWidth="1"/>
    <col min="13560" max="13560" width="4.28515625" customWidth="1"/>
    <col min="13561" max="13561" width="26.28515625" customWidth="1"/>
    <col min="13563" max="13563" width="17.42578125" customWidth="1"/>
    <col min="13564" max="13564" width="16.5703125" customWidth="1"/>
    <col min="13565" max="13570" width="0" hidden="1" customWidth="1"/>
    <col min="13571" max="13571" width="12" customWidth="1"/>
    <col min="13572" max="13572" width="0" hidden="1" customWidth="1"/>
    <col min="13573" max="13573" width="11.85546875" customWidth="1"/>
    <col min="13574" max="13574" width="11.28515625" customWidth="1"/>
    <col min="13816" max="13816" width="4.28515625" customWidth="1"/>
    <col min="13817" max="13817" width="26.28515625" customWidth="1"/>
    <col min="13819" max="13819" width="17.42578125" customWidth="1"/>
    <col min="13820" max="13820" width="16.5703125" customWidth="1"/>
    <col min="13821" max="13826" width="0" hidden="1" customWidth="1"/>
    <col min="13827" max="13827" width="12" customWidth="1"/>
    <col min="13828" max="13828" width="0" hidden="1" customWidth="1"/>
    <col min="13829" max="13829" width="11.85546875" customWidth="1"/>
    <col min="13830" max="13830" width="11.28515625" customWidth="1"/>
    <col min="14072" max="14072" width="4.28515625" customWidth="1"/>
    <col min="14073" max="14073" width="26.28515625" customWidth="1"/>
    <col min="14075" max="14075" width="17.42578125" customWidth="1"/>
    <col min="14076" max="14076" width="16.5703125" customWidth="1"/>
    <col min="14077" max="14082" width="0" hidden="1" customWidth="1"/>
    <col min="14083" max="14083" width="12" customWidth="1"/>
    <col min="14084" max="14084" width="0" hidden="1" customWidth="1"/>
    <col min="14085" max="14085" width="11.85546875" customWidth="1"/>
    <col min="14086" max="14086" width="11.28515625" customWidth="1"/>
    <col min="14328" max="14328" width="4.28515625" customWidth="1"/>
    <col min="14329" max="14329" width="26.28515625" customWidth="1"/>
    <col min="14331" max="14331" width="17.42578125" customWidth="1"/>
    <col min="14332" max="14332" width="16.5703125" customWidth="1"/>
    <col min="14333" max="14338" width="0" hidden="1" customWidth="1"/>
    <col min="14339" max="14339" width="12" customWidth="1"/>
    <col min="14340" max="14340" width="0" hidden="1" customWidth="1"/>
    <col min="14341" max="14341" width="11.85546875" customWidth="1"/>
    <col min="14342" max="14342" width="11.28515625" customWidth="1"/>
    <col min="14584" max="14584" width="4.28515625" customWidth="1"/>
    <col min="14585" max="14585" width="26.28515625" customWidth="1"/>
    <col min="14587" max="14587" width="17.42578125" customWidth="1"/>
    <col min="14588" max="14588" width="16.5703125" customWidth="1"/>
    <col min="14589" max="14594" width="0" hidden="1" customWidth="1"/>
    <col min="14595" max="14595" width="12" customWidth="1"/>
    <col min="14596" max="14596" width="0" hidden="1" customWidth="1"/>
    <col min="14597" max="14597" width="11.85546875" customWidth="1"/>
    <col min="14598" max="14598" width="11.28515625" customWidth="1"/>
    <col min="14840" max="14840" width="4.28515625" customWidth="1"/>
    <col min="14841" max="14841" width="26.28515625" customWidth="1"/>
    <col min="14843" max="14843" width="17.42578125" customWidth="1"/>
    <col min="14844" max="14844" width="16.5703125" customWidth="1"/>
    <col min="14845" max="14850" width="0" hidden="1" customWidth="1"/>
    <col min="14851" max="14851" width="12" customWidth="1"/>
    <col min="14852" max="14852" width="0" hidden="1" customWidth="1"/>
    <col min="14853" max="14853" width="11.85546875" customWidth="1"/>
    <col min="14854" max="14854" width="11.28515625" customWidth="1"/>
    <col min="15096" max="15096" width="4.28515625" customWidth="1"/>
    <col min="15097" max="15097" width="26.28515625" customWidth="1"/>
    <col min="15099" max="15099" width="17.42578125" customWidth="1"/>
    <col min="15100" max="15100" width="16.5703125" customWidth="1"/>
    <col min="15101" max="15106" width="0" hidden="1" customWidth="1"/>
    <col min="15107" max="15107" width="12" customWidth="1"/>
    <col min="15108" max="15108" width="0" hidden="1" customWidth="1"/>
    <col min="15109" max="15109" width="11.85546875" customWidth="1"/>
    <col min="15110" max="15110" width="11.28515625" customWidth="1"/>
    <col min="15352" max="15352" width="4.28515625" customWidth="1"/>
    <col min="15353" max="15353" width="26.28515625" customWidth="1"/>
    <col min="15355" max="15355" width="17.42578125" customWidth="1"/>
    <col min="15356" max="15356" width="16.5703125" customWidth="1"/>
    <col min="15357" max="15362" width="0" hidden="1" customWidth="1"/>
    <col min="15363" max="15363" width="12" customWidth="1"/>
    <col min="15364" max="15364" width="0" hidden="1" customWidth="1"/>
    <col min="15365" max="15365" width="11.85546875" customWidth="1"/>
    <col min="15366" max="15366" width="11.28515625" customWidth="1"/>
    <col min="15608" max="15608" width="4.28515625" customWidth="1"/>
    <col min="15609" max="15609" width="26.28515625" customWidth="1"/>
    <col min="15611" max="15611" width="17.42578125" customWidth="1"/>
    <col min="15612" max="15612" width="16.5703125" customWidth="1"/>
    <col min="15613" max="15618" width="0" hidden="1" customWidth="1"/>
    <col min="15619" max="15619" width="12" customWidth="1"/>
    <col min="15620" max="15620" width="0" hidden="1" customWidth="1"/>
    <col min="15621" max="15621" width="11.85546875" customWidth="1"/>
    <col min="15622" max="15622" width="11.28515625" customWidth="1"/>
    <col min="15864" max="15864" width="4.28515625" customWidth="1"/>
    <col min="15865" max="15865" width="26.28515625" customWidth="1"/>
    <col min="15867" max="15867" width="17.42578125" customWidth="1"/>
    <col min="15868" max="15868" width="16.5703125" customWidth="1"/>
    <col min="15869" max="15874" width="0" hidden="1" customWidth="1"/>
    <col min="15875" max="15875" width="12" customWidth="1"/>
    <col min="15876" max="15876" width="0" hidden="1" customWidth="1"/>
    <col min="15877" max="15877" width="11.85546875" customWidth="1"/>
    <col min="15878" max="15878" width="11.28515625" customWidth="1"/>
    <col min="16120" max="16120" width="4.28515625" customWidth="1"/>
    <col min="16121" max="16121" width="26.28515625" customWidth="1"/>
    <col min="16123" max="16123" width="17.42578125" customWidth="1"/>
    <col min="16124" max="16124" width="16.5703125" customWidth="1"/>
    <col min="16125" max="16130" width="0" hidden="1" customWidth="1"/>
    <col min="16131" max="16131" width="12" customWidth="1"/>
    <col min="16132" max="16132" width="0" hidden="1" customWidth="1"/>
    <col min="16133" max="16133" width="11.85546875" customWidth="1"/>
    <col min="16134" max="16134" width="11.28515625" customWidth="1"/>
  </cols>
  <sheetData>
    <row r="1" spans="1:6" x14ac:dyDescent="0.2">
      <c r="E1" s="390" t="s">
        <v>364</v>
      </c>
      <c r="F1" s="390"/>
    </row>
    <row r="2" spans="1:6" ht="15" x14ac:dyDescent="0.2">
      <c r="B2" s="63"/>
      <c r="E2" s="347" t="s">
        <v>162</v>
      </c>
      <c r="F2" s="347"/>
    </row>
    <row r="3" spans="1:6" ht="15" x14ac:dyDescent="0.2">
      <c r="E3" s="347" t="s">
        <v>93</v>
      </c>
      <c r="F3" s="347"/>
    </row>
    <row r="4" spans="1:6" ht="15" x14ac:dyDescent="0.2">
      <c r="E4" s="347" t="s">
        <v>485</v>
      </c>
      <c r="F4" s="347"/>
    </row>
    <row r="5" spans="1:6" x14ac:dyDescent="0.2">
      <c r="A5" s="391" t="s">
        <v>363</v>
      </c>
      <c r="B5" s="392"/>
      <c r="C5" s="392"/>
      <c r="D5" s="392"/>
      <c r="E5" s="392"/>
      <c r="F5" s="392"/>
    </row>
    <row r="6" spans="1:6" x14ac:dyDescent="0.2">
      <c r="A6" s="392"/>
      <c r="B6" s="392"/>
      <c r="C6" s="392"/>
      <c r="D6" s="392"/>
      <c r="E6" s="392"/>
      <c r="F6" s="392"/>
    </row>
    <row r="7" spans="1:6" ht="24" customHeight="1" x14ac:dyDescent="0.2">
      <c r="A7" s="392"/>
      <c r="B7" s="392"/>
      <c r="C7" s="392"/>
      <c r="D7" s="392"/>
      <c r="E7" s="392"/>
      <c r="F7" s="392"/>
    </row>
    <row r="9" spans="1:6" x14ac:dyDescent="0.2">
      <c r="A9" s="384" t="s">
        <v>161</v>
      </c>
      <c r="B9" s="386" t="s">
        <v>163</v>
      </c>
      <c r="C9" s="387" t="s">
        <v>164</v>
      </c>
      <c r="D9" s="388" t="s">
        <v>365</v>
      </c>
      <c r="E9" s="389"/>
      <c r="F9" s="389"/>
    </row>
    <row r="10" spans="1:6" s="76" customFormat="1" ht="14.25" x14ac:dyDescent="0.2">
      <c r="A10" s="385"/>
      <c r="B10" s="385"/>
      <c r="C10" s="385"/>
      <c r="D10" s="265" t="s">
        <v>366</v>
      </c>
      <c r="E10" s="265" t="s">
        <v>367</v>
      </c>
      <c r="F10" s="265" t="s">
        <v>368</v>
      </c>
    </row>
    <row r="11" spans="1:6" s="21" customFormat="1" ht="85.5" x14ac:dyDescent="0.2">
      <c r="A11" s="67"/>
      <c r="B11" s="266" t="s">
        <v>369</v>
      </c>
      <c r="C11" s="64"/>
      <c r="D11" s="66">
        <f>D12+D17+D20</f>
        <v>140490.63</v>
      </c>
      <c r="E11" s="66">
        <f t="shared" ref="E11:F11" si="0">E12+E17+E20</f>
        <v>74927.22</v>
      </c>
      <c r="F11" s="66">
        <f t="shared" si="0"/>
        <v>35429.399999999994</v>
      </c>
    </row>
    <row r="12" spans="1:6" s="21" customFormat="1" ht="28.5" x14ac:dyDescent="0.2">
      <c r="A12" s="284">
        <v>1</v>
      </c>
      <c r="B12" s="281" t="s">
        <v>323</v>
      </c>
      <c r="C12" s="285"/>
      <c r="D12" s="283">
        <f>SUM(D13:D16)</f>
        <v>21707.21</v>
      </c>
      <c r="E12" s="283">
        <f t="shared" ref="E12:F12" si="1">SUM(E13:E16)</f>
        <v>3299.59</v>
      </c>
      <c r="F12" s="283">
        <f t="shared" si="1"/>
        <v>748.13</v>
      </c>
    </row>
    <row r="13" spans="1:6" s="21" customFormat="1" ht="30" x14ac:dyDescent="0.2">
      <c r="A13" s="72" t="s">
        <v>370</v>
      </c>
      <c r="B13" s="267" t="s">
        <v>325</v>
      </c>
      <c r="C13" s="268" t="s">
        <v>25</v>
      </c>
      <c r="D13" s="65">
        <f>'приложение 6.1 '!D131</f>
        <v>3197.2</v>
      </c>
      <c r="E13" s="65">
        <f>'приложение 6.1 '!E131</f>
        <v>0</v>
      </c>
      <c r="F13" s="65">
        <f>'приложение 6.1 '!F131</f>
        <v>0</v>
      </c>
    </row>
    <row r="14" spans="1:6" s="21" customFormat="1" ht="60" x14ac:dyDescent="0.2">
      <c r="A14" s="72" t="s">
        <v>371</v>
      </c>
      <c r="B14" s="267" t="s">
        <v>335</v>
      </c>
      <c r="C14" s="268" t="s">
        <v>16</v>
      </c>
      <c r="D14" s="65">
        <f>'приложение 6.1 '!D137</f>
        <v>9000</v>
      </c>
      <c r="E14" s="65">
        <f>'приложение 6.1 '!E137</f>
        <v>2616.5100000000002</v>
      </c>
      <c r="F14" s="65">
        <f>'приложение 6.1 '!F137</f>
        <v>0</v>
      </c>
    </row>
    <row r="15" spans="1:6" s="21" customFormat="1" ht="45" x14ac:dyDescent="0.2">
      <c r="A15" s="72" t="s">
        <v>372</v>
      </c>
      <c r="B15" s="267" t="s">
        <v>345</v>
      </c>
      <c r="C15" s="268" t="s">
        <v>17</v>
      </c>
      <c r="D15" s="65">
        <f>'приложение 6.1 '!D134</f>
        <v>862.93</v>
      </c>
      <c r="E15" s="65">
        <f>'приложение 6.1 '!E134</f>
        <v>683.08</v>
      </c>
      <c r="F15" s="65">
        <f>'приложение 6.1 '!F134</f>
        <v>748.13</v>
      </c>
    </row>
    <row r="16" spans="1:6" s="21" customFormat="1" ht="60" x14ac:dyDescent="0.2">
      <c r="A16" s="72" t="s">
        <v>486</v>
      </c>
      <c r="B16" s="267" t="s">
        <v>360</v>
      </c>
      <c r="C16" s="268" t="s">
        <v>17</v>
      </c>
      <c r="D16" s="65">
        <f>'приложение 6.1 '!D142</f>
        <v>8647.08</v>
      </c>
      <c r="E16" s="65">
        <f>'приложение 6.1 '!E142</f>
        <v>0</v>
      </c>
      <c r="F16" s="65">
        <f>'приложение 6.1 '!F142</f>
        <v>0</v>
      </c>
    </row>
    <row r="17" spans="1:6" s="21" customFormat="1" ht="28.5" x14ac:dyDescent="0.2">
      <c r="A17" s="280"/>
      <c r="B17" s="281" t="s">
        <v>400</v>
      </c>
      <c r="C17" s="282"/>
      <c r="D17" s="283">
        <f>D18+D19</f>
        <v>68724.47</v>
      </c>
      <c r="E17" s="283">
        <f t="shared" ref="E17:F17" si="2">E18+E19</f>
        <v>45647.41</v>
      </c>
      <c r="F17" s="283">
        <f t="shared" si="2"/>
        <v>0</v>
      </c>
    </row>
    <row r="18" spans="1:6" s="21" customFormat="1" ht="60" x14ac:dyDescent="0.2">
      <c r="A18" s="72" t="s">
        <v>385</v>
      </c>
      <c r="B18" s="267" t="s">
        <v>362</v>
      </c>
      <c r="C18" s="268" t="s">
        <v>17</v>
      </c>
      <c r="D18" s="65">
        <f>'приложение 6.1 '!D66</f>
        <v>11623.41</v>
      </c>
      <c r="E18" s="65">
        <f>'приложение 6.1 '!E66</f>
        <v>16590.77</v>
      </c>
      <c r="F18" s="65">
        <f>'приложение 6.1 '!F66</f>
        <v>0</v>
      </c>
    </row>
    <row r="19" spans="1:6" s="21" customFormat="1" ht="30" x14ac:dyDescent="0.2">
      <c r="A19" s="72" t="s">
        <v>386</v>
      </c>
      <c r="B19" s="267" t="s">
        <v>414</v>
      </c>
      <c r="C19" s="268" t="s">
        <v>16</v>
      </c>
      <c r="D19" s="65">
        <f>'приложение 6.1 '!D69</f>
        <v>57101.06</v>
      </c>
      <c r="E19" s="65">
        <f>'приложение 6.1 '!E69</f>
        <v>29056.639999999999</v>
      </c>
      <c r="F19" s="65">
        <f>'приложение 6.1 '!F69</f>
        <v>0</v>
      </c>
    </row>
    <row r="20" spans="1:6" s="21" customFormat="1" ht="14.25" x14ac:dyDescent="0.2">
      <c r="A20" s="284">
        <v>2</v>
      </c>
      <c r="B20" s="281" t="s">
        <v>387</v>
      </c>
      <c r="C20" s="282"/>
      <c r="D20" s="283">
        <f>SUM(D21:D26)</f>
        <v>50058.95</v>
      </c>
      <c r="E20" s="283">
        <f t="shared" ref="E20:F20" si="3">SUM(E21:E26)</f>
        <v>25980.22</v>
      </c>
      <c r="F20" s="283">
        <f t="shared" si="3"/>
        <v>34681.269999999997</v>
      </c>
    </row>
    <row r="21" spans="1:6" ht="45" x14ac:dyDescent="0.2">
      <c r="A21" s="72" t="s">
        <v>373</v>
      </c>
      <c r="B21" s="25" t="s">
        <v>374</v>
      </c>
      <c r="C21" s="68" t="s">
        <v>15</v>
      </c>
      <c r="D21" s="65">
        <f>'приложение 6.1 '!D79</f>
        <v>805</v>
      </c>
      <c r="E21" s="65">
        <f>'приложение 6.1 '!E79</f>
        <v>305</v>
      </c>
      <c r="F21" s="65">
        <f>'приложение 6.1 '!F79</f>
        <v>305</v>
      </c>
    </row>
    <row r="22" spans="1:6" ht="30" x14ac:dyDescent="0.2">
      <c r="A22" s="72" t="s">
        <v>375</v>
      </c>
      <c r="B22" s="25" t="s">
        <v>376</v>
      </c>
      <c r="C22" s="68" t="s">
        <v>33</v>
      </c>
      <c r="D22" s="65">
        <f>'приложение 6.1 '!D84</f>
        <v>200</v>
      </c>
      <c r="E22" s="65">
        <f>'приложение 6.1 '!E84</f>
        <v>200</v>
      </c>
      <c r="F22" s="65">
        <f>'приложение 6.1 '!F84</f>
        <v>200</v>
      </c>
    </row>
    <row r="23" spans="1:6" s="71" customFormat="1" ht="60" x14ac:dyDescent="0.25">
      <c r="A23" s="72" t="s">
        <v>377</v>
      </c>
      <c r="B23" s="69" t="s">
        <v>378</v>
      </c>
      <c r="C23" s="68" t="s">
        <v>417</v>
      </c>
      <c r="D23" s="65">
        <f>'приложение 6.1 '!D87</f>
        <v>34820.18</v>
      </c>
      <c r="E23" s="65">
        <f>'приложение 6.1 '!E87</f>
        <v>16088.18</v>
      </c>
      <c r="F23" s="65">
        <f>'приложение 6.1 '!F87</f>
        <v>25633.69</v>
      </c>
    </row>
    <row r="24" spans="1:6" ht="60" x14ac:dyDescent="0.2">
      <c r="A24" s="72" t="s">
        <v>379</v>
      </c>
      <c r="B24" s="25" t="s">
        <v>380</v>
      </c>
      <c r="C24" s="68" t="s">
        <v>165</v>
      </c>
      <c r="D24" s="161">
        <f>'приложение 6.1 '!D109</f>
        <v>13419.53</v>
      </c>
      <c r="E24" s="161">
        <f>'приложение 6.1 '!E109</f>
        <v>9177.0400000000009</v>
      </c>
      <c r="F24" s="161">
        <f>'приложение 6.1 '!F109</f>
        <v>8332.58</v>
      </c>
    </row>
    <row r="25" spans="1:6" ht="30" x14ac:dyDescent="0.25">
      <c r="A25" s="72" t="s">
        <v>381</v>
      </c>
      <c r="B25" s="70" t="s">
        <v>382</v>
      </c>
      <c r="C25" s="36" t="s">
        <v>18</v>
      </c>
      <c r="D25" s="161">
        <f>'приложение 6.1 '!D122</f>
        <v>814.24</v>
      </c>
      <c r="E25" s="161">
        <f>'приложение 6.1 '!E122</f>
        <v>200</v>
      </c>
      <c r="F25" s="161">
        <f>'приложение 6.1 '!F122</f>
        <v>200</v>
      </c>
    </row>
    <row r="26" spans="1:6" ht="78.75" x14ac:dyDescent="0.2">
      <c r="A26" s="72" t="s">
        <v>383</v>
      </c>
      <c r="B26" s="73" t="s">
        <v>384</v>
      </c>
      <c r="C26" s="74" t="s">
        <v>25</v>
      </c>
      <c r="D26" s="269">
        <f>'приложение 6.1 '!D127</f>
        <v>0</v>
      </c>
      <c r="E26" s="269">
        <f>'приложение 6.1 '!E127</f>
        <v>10</v>
      </c>
      <c r="F26" s="269">
        <f>'приложение 6.1 '!F127</f>
        <v>10</v>
      </c>
    </row>
  </sheetData>
  <mergeCells count="9">
    <mergeCell ref="A9:A10"/>
    <mergeCell ref="B9:B10"/>
    <mergeCell ref="C9:C10"/>
    <mergeCell ref="D9:F9"/>
    <mergeCell ref="E1:F1"/>
    <mergeCell ref="E2:F2"/>
    <mergeCell ref="E3:F3"/>
    <mergeCell ref="E4:F4"/>
    <mergeCell ref="A5:F7"/>
  </mergeCells>
  <pageMargins left="0" right="0" top="0" bottom="0" header="0" footer="0"/>
  <pageSetup paperSize="9" scale="9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93D38-2D1D-4A79-932C-D2CE5ABE003E}">
  <sheetPr>
    <pageSetUpPr fitToPage="1"/>
  </sheetPr>
  <dimension ref="A1:K11"/>
  <sheetViews>
    <sheetView workbookViewId="0">
      <selection activeCell="I4" sqref="I4:K4"/>
    </sheetView>
  </sheetViews>
  <sheetFormatPr defaultRowHeight="12.75" x14ac:dyDescent="0.2"/>
  <cols>
    <col min="1" max="1" width="26" customWidth="1"/>
    <col min="2" max="11" width="12.28515625" customWidth="1"/>
  </cols>
  <sheetData>
    <row r="1" spans="1:11" ht="15.75" x14ac:dyDescent="0.25">
      <c r="D1" s="286"/>
      <c r="E1" s="286"/>
      <c r="F1" s="286"/>
      <c r="G1" s="286"/>
      <c r="H1" s="286"/>
      <c r="I1" s="393" t="s">
        <v>465</v>
      </c>
      <c r="J1" s="393"/>
      <c r="K1" s="393"/>
    </row>
    <row r="2" spans="1:11" ht="15.75" x14ac:dyDescent="0.25">
      <c r="I2" s="393" t="s">
        <v>449</v>
      </c>
      <c r="J2" s="393"/>
      <c r="K2" s="393"/>
    </row>
    <row r="3" spans="1:11" ht="18.75" customHeight="1" x14ac:dyDescent="0.25">
      <c r="I3" s="393" t="s">
        <v>93</v>
      </c>
      <c r="J3" s="393"/>
      <c r="K3" s="393"/>
    </row>
    <row r="4" spans="1:11" ht="23.25" customHeight="1" x14ac:dyDescent="0.25">
      <c r="I4" s="393" t="s">
        <v>485</v>
      </c>
      <c r="J4" s="393"/>
      <c r="K4" s="393"/>
    </row>
    <row r="5" spans="1:11" ht="18.75" customHeight="1" x14ac:dyDescent="0.2">
      <c r="A5" s="394" t="s">
        <v>466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</row>
    <row r="6" spans="1:11" ht="60" customHeight="1" x14ac:dyDescent="0.2">
      <c r="A6" s="394"/>
      <c r="B6" s="394"/>
      <c r="C6" s="394"/>
      <c r="D6" s="394"/>
      <c r="E6" s="394"/>
      <c r="F6" s="394"/>
      <c r="G6" s="394"/>
      <c r="H6" s="394"/>
      <c r="I6" s="394"/>
      <c r="J6" s="394"/>
      <c r="K6" s="394"/>
    </row>
    <row r="7" spans="1:11" ht="18.75" x14ac:dyDescent="0.2">
      <c r="A7" s="287"/>
      <c r="B7" s="287"/>
      <c r="C7" s="287"/>
      <c r="D7" s="287"/>
      <c r="E7" s="287"/>
      <c r="F7" s="287"/>
      <c r="G7" s="287"/>
      <c r="H7" s="287"/>
      <c r="I7" s="287"/>
      <c r="J7" s="287"/>
      <c r="K7" s="288" t="s">
        <v>450</v>
      </c>
    </row>
    <row r="8" spans="1:11" ht="75" x14ac:dyDescent="0.2">
      <c r="A8" s="289" t="s">
        <v>451</v>
      </c>
      <c r="B8" s="290" t="s">
        <v>452</v>
      </c>
      <c r="C8" s="290" t="s">
        <v>453</v>
      </c>
      <c r="D8" s="290" t="s">
        <v>454</v>
      </c>
      <c r="E8" s="290" t="s">
        <v>455</v>
      </c>
      <c r="F8" s="290" t="s">
        <v>456</v>
      </c>
      <c r="G8" s="290" t="s">
        <v>457</v>
      </c>
      <c r="H8" s="290" t="s">
        <v>458</v>
      </c>
      <c r="I8" s="290" t="s">
        <v>459</v>
      </c>
      <c r="J8" s="290" t="s">
        <v>460</v>
      </c>
      <c r="K8" s="290" t="s">
        <v>461</v>
      </c>
    </row>
    <row r="9" spans="1:11" ht="63" x14ac:dyDescent="0.2">
      <c r="A9" s="291" t="s">
        <v>462</v>
      </c>
      <c r="B9" s="292">
        <v>0</v>
      </c>
      <c r="C9" s="292">
        <v>0</v>
      </c>
      <c r="D9" s="292">
        <v>0</v>
      </c>
      <c r="E9" s="292">
        <f>B9+C9-D9</f>
        <v>0</v>
      </c>
      <c r="F9" s="292">
        <f t="shared" ref="F9:K10" si="0">C9+D9-E9</f>
        <v>0</v>
      </c>
      <c r="G9" s="292">
        <f t="shared" si="0"/>
        <v>0</v>
      </c>
      <c r="H9" s="292">
        <f t="shared" si="0"/>
        <v>0</v>
      </c>
      <c r="I9" s="292">
        <f t="shared" si="0"/>
        <v>0</v>
      </c>
      <c r="J9" s="292">
        <f t="shared" si="0"/>
        <v>0</v>
      </c>
      <c r="K9" s="292">
        <f t="shared" si="0"/>
        <v>0</v>
      </c>
    </row>
    <row r="10" spans="1:11" ht="31.5" x14ac:dyDescent="0.2">
      <c r="A10" s="291" t="s">
        <v>463</v>
      </c>
      <c r="B10" s="292">
        <v>0</v>
      </c>
      <c r="C10" s="292">
        <v>0</v>
      </c>
      <c r="D10" s="292">
        <v>0</v>
      </c>
      <c r="E10" s="292">
        <f>B10+C10-D10</f>
        <v>0</v>
      </c>
      <c r="F10" s="292">
        <f t="shared" si="0"/>
        <v>0</v>
      </c>
      <c r="G10" s="292">
        <f t="shared" si="0"/>
        <v>0</v>
      </c>
      <c r="H10" s="292">
        <f t="shared" si="0"/>
        <v>0</v>
      </c>
      <c r="I10" s="292">
        <f t="shared" si="0"/>
        <v>0</v>
      </c>
      <c r="J10" s="292">
        <f t="shared" si="0"/>
        <v>0</v>
      </c>
      <c r="K10" s="292">
        <f t="shared" si="0"/>
        <v>0</v>
      </c>
    </row>
    <row r="11" spans="1:11" ht="15.75" x14ac:dyDescent="0.2">
      <c r="A11" s="293" t="s">
        <v>464</v>
      </c>
      <c r="B11" s="294">
        <f>B9+B10</f>
        <v>0</v>
      </c>
      <c r="C11" s="294">
        <f>C9+C10</f>
        <v>0</v>
      </c>
      <c r="D11" s="294">
        <f t="shared" ref="D11:K11" si="1">D9+D10</f>
        <v>0</v>
      </c>
      <c r="E11" s="294">
        <f t="shared" si="1"/>
        <v>0</v>
      </c>
      <c r="F11" s="294">
        <f t="shared" si="1"/>
        <v>0</v>
      </c>
      <c r="G11" s="294">
        <f t="shared" si="1"/>
        <v>0</v>
      </c>
      <c r="H11" s="294">
        <f t="shared" si="1"/>
        <v>0</v>
      </c>
      <c r="I11" s="294">
        <f t="shared" si="1"/>
        <v>0</v>
      </c>
      <c r="J11" s="294">
        <f t="shared" si="1"/>
        <v>0</v>
      </c>
      <c r="K11" s="294">
        <f t="shared" si="1"/>
        <v>0</v>
      </c>
    </row>
  </sheetData>
  <mergeCells count="5">
    <mergeCell ref="I1:K1"/>
    <mergeCell ref="I2:K2"/>
    <mergeCell ref="I3:K3"/>
    <mergeCell ref="I4:K4"/>
    <mergeCell ref="A5:K6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приложение 2 на 2022 </vt:lpstr>
      <vt:lpstr>ПРИЛОЖЕНИЕ 2 на 2023</vt:lpstr>
      <vt:lpstr>ПРИЛОЖЕНИЕ 2 на 2024 год</vt:lpstr>
      <vt:lpstr>ПРИЛОЖЕНИЕ 3</vt:lpstr>
      <vt:lpstr>ПРИЛОЖЕНИЕ 6</vt:lpstr>
      <vt:lpstr>приложение 6.1 </vt:lpstr>
      <vt:lpstr>приложение 7</vt:lpstr>
      <vt:lpstr>ПРИЛОЖЕНИЕ 12</vt:lpstr>
      <vt:lpstr>Приложение 13</vt:lpstr>
      <vt:lpstr>Приложение 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2022-11-28T11:27:29Z</cp:lastPrinted>
  <dcterms:created xsi:type="dcterms:W3CDTF">1996-10-08T23:32:33Z</dcterms:created>
  <dcterms:modified xsi:type="dcterms:W3CDTF">2022-11-28T11:28:00Z</dcterms:modified>
</cp:coreProperties>
</file>