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3\11 сессия 26.10.2023\РСД проект бюджета на 2024-2026 гг\"/>
    </mc:Choice>
  </mc:AlternateContent>
  <xr:revisionPtr revIDLastSave="0" documentId="13_ncr:1_{68F3843A-0B0B-42C4-88CF-2DB7A3141922}" xr6:coauthVersionLast="47" xr6:coauthVersionMax="47" xr10:uidLastSave="{00000000-0000-0000-0000-000000000000}"/>
  <bookViews>
    <workbookView xWindow="-120" yWindow="-120" windowWidth="21840" windowHeight="13140" firstSheet="7" activeTab="5" xr2:uid="{00000000-000D-0000-FFFF-FFFF00000000}"/>
  </bookViews>
  <sheets>
    <sheet name="доходы Пр2" sheetId="11" r:id="rId1"/>
    <sheet name="доходы с кодом цели" sheetId="1" r:id="rId2"/>
    <sheet name="приложение 3 МБТ" sheetId="5" r:id="rId3"/>
    <sheet name="приложение 5" sheetId="4" r:id="rId4"/>
    <sheet name="программные 5.1" sheetId="18" r:id="rId5"/>
    <sheet name="ведомственная 6" sheetId="16" r:id="rId6"/>
    <sheet name="Приложение 7" sheetId="10" r:id="rId7"/>
    <sheet name="Приложение 8" sheetId="8" r:id="rId8"/>
    <sheet name="Приложение 9 МБТ В ГМР" sheetId="7" r:id="rId9"/>
    <sheet name="приложение 10 кредиты" sheetId="14" r:id="rId10"/>
    <sheet name="приложение 11 гарантии" sheetId="15" r:id="rId11"/>
  </sheets>
  <externalReferences>
    <externalReference r:id="rId12"/>
  </externalReferences>
  <definedNames>
    <definedName name="_xlnm.Print_Area" localSheetId="5">'ведомственная 6'!$A$1:$I$132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6" l="1"/>
  <c r="I11" i="16"/>
  <c r="E24" i="4"/>
  <c r="E37" i="4" s="1"/>
  <c r="E11" i="4"/>
  <c r="H96" i="16"/>
  <c r="F29" i="11" l="1"/>
  <c r="E29" i="11"/>
  <c r="C29" i="11" l="1"/>
  <c r="I62" i="18"/>
  <c r="K247" i="18" l="1"/>
  <c r="K246" i="18" s="1"/>
  <c r="K245" i="18" s="1"/>
  <c r="K244" i="18" s="1"/>
  <c r="F23" i="10" s="1"/>
  <c r="J247" i="18"/>
  <c r="J246" i="18" s="1"/>
  <c r="J245" i="18" s="1"/>
  <c r="J244" i="18" s="1"/>
  <c r="E23" i="10" s="1"/>
  <c r="I247" i="18"/>
  <c r="I246" i="18" s="1"/>
  <c r="I245" i="18" s="1"/>
  <c r="I244" i="18" s="1"/>
  <c r="D23" i="10" s="1"/>
  <c r="K242" i="18"/>
  <c r="J242" i="18"/>
  <c r="J241" i="18" s="1"/>
  <c r="J240" i="18" s="1"/>
  <c r="J239" i="18" s="1"/>
  <c r="E22" i="10" s="1"/>
  <c r="I242" i="18"/>
  <c r="I241" i="18" s="1"/>
  <c r="I240" i="18" s="1"/>
  <c r="I239" i="18" s="1"/>
  <c r="D22" i="10" s="1"/>
  <c r="K241" i="18"/>
  <c r="K240" i="18" s="1"/>
  <c r="K239" i="18" s="1"/>
  <c r="F22" i="10" s="1"/>
  <c r="K237" i="18"/>
  <c r="K236" i="18" s="1"/>
  <c r="K235" i="18" s="1"/>
  <c r="K234" i="18" s="1"/>
  <c r="J237" i="18"/>
  <c r="J236" i="18" s="1"/>
  <c r="J235" i="18" s="1"/>
  <c r="J234" i="18" s="1"/>
  <c r="E21" i="10" s="1"/>
  <c r="I237" i="18"/>
  <c r="I236" i="18" s="1"/>
  <c r="I235" i="18" s="1"/>
  <c r="I234" i="18" s="1"/>
  <c r="K231" i="18"/>
  <c r="K230" i="18" s="1"/>
  <c r="K229" i="18" s="1"/>
  <c r="K228" i="18" s="1"/>
  <c r="F19" i="10" s="1"/>
  <c r="J231" i="18"/>
  <c r="J230" i="18" s="1"/>
  <c r="J229" i="18" s="1"/>
  <c r="J228" i="18" s="1"/>
  <c r="E19" i="10" s="1"/>
  <c r="I231" i="18"/>
  <c r="I230" i="18" s="1"/>
  <c r="I229" i="18" s="1"/>
  <c r="I228" i="18" s="1"/>
  <c r="D19" i="10" s="1"/>
  <c r="K226" i="18"/>
  <c r="J226" i="18"/>
  <c r="I226" i="18"/>
  <c r="K224" i="18"/>
  <c r="K223" i="18" s="1"/>
  <c r="K222" i="18" s="1"/>
  <c r="J224" i="18"/>
  <c r="I224" i="18"/>
  <c r="K220" i="18"/>
  <c r="K219" i="18" s="1"/>
  <c r="K218" i="18" s="1"/>
  <c r="J220" i="18"/>
  <c r="J219" i="18" s="1"/>
  <c r="J218" i="18" s="1"/>
  <c r="I220" i="18"/>
  <c r="I219" i="18" s="1"/>
  <c r="I218" i="18" s="1"/>
  <c r="K215" i="18"/>
  <c r="J215" i="18"/>
  <c r="I215" i="18"/>
  <c r="K213" i="18"/>
  <c r="J213" i="18"/>
  <c r="I213" i="18"/>
  <c r="K212" i="18"/>
  <c r="K211" i="18" s="1"/>
  <c r="K209" i="18"/>
  <c r="K208" i="18" s="1"/>
  <c r="K207" i="18" s="1"/>
  <c r="J209" i="18"/>
  <c r="J208" i="18" s="1"/>
  <c r="J207" i="18" s="1"/>
  <c r="I209" i="18"/>
  <c r="I208" i="18" s="1"/>
  <c r="I207" i="18" s="1"/>
  <c r="K205" i="18"/>
  <c r="K204" i="18" s="1"/>
  <c r="K203" i="18" s="1"/>
  <c r="J205" i="18"/>
  <c r="J204" i="18" s="1"/>
  <c r="J203" i="18" s="1"/>
  <c r="I205" i="18"/>
  <c r="I204" i="18" s="1"/>
  <c r="I203" i="18" s="1"/>
  <c r="K201" i="18"/>
  <c r="J201" i="18"/>
  <c r="I201" i="18"/>
  <c r="K199" i="18"/>
  <c r="J199" i="18"/>
  <c r="I199" i="18"/>
  <c r="K195" i="18"/>
  <c r="J195" i="18"/>
  <c r="I195" i="18"/>
  <c r="K193" i="18"/>
  <c r="J193" i="18"/>
  <c r="I193" i="18"/>
  <c r="K191" i="18"/>
  <c r="J191" i="18"/>
  <c r="I191" i="18"/>
  <c r="K187" i="18"/>
  <c r="J187" i="18"/>
  <c r="I187" i="18"/>
  <c r="K185" i="18"/>
  <c r="K182" i="18" s="1"/>
  <c r="K181" i="18" s="1"/>
  <c r="J185" i="18"/>
  <c r="I185" i="18"/>
  <c r="K183" i="18"/>
  <c r="J183" i="18"/>
  <c r="I183" i="18"/>
  <c r="K179" i="18"/>
  <c r="J179" i="18"/>
  <c r="I179" i="18"/>
  <c r="K177" i="18"/>
  <c r="J177" i="18"/>
  <c r="J176" i="18" s="1"/>
  <c r="J175" i="18" s="1"/>
  <c r="I177" i="18"/>
  <c r="I176" i="18" s="1"/>
  <c r="I175" i="18" s="1"/>
  <c r="K172" i="18"/>
  <c r="K171" i="18" s="1"/>
  <c r="K170" i="18" s="1"/>
  <c r="J172" i="18"/>
  <c r="J171" i="18" s="1"/>
  <c r="J170" i="18" s="1"/>
  <c r="I172" i="18"/>
  <c r="I171" i="18" s="1"/>
  <c r="I170" i="18" s="1"/>
  <c r="K168" i="18"/>
  <c r="K167" i="18" s="1"/>
  <c r="K166" i="18" s="1"/>
  <c r="J168" i="18"/>
  <c r="J167" i="18" s="1"/>
  <c r="J166" i="18" s="1"/>
  <c r="I168" i="18"/>
  <c r="I167" i="18" s="1"/>
  <c r="I166" i="18" s="1"/>
  <c r="K164" i="18"/>
  <c r="K163" i="18" s="1"/>
  <c r="K162" i="18" s="1"/>
  <c r="J164" i="18"/>
  <c r="J163" i="18" s="1"/>
  <c r="J162" i="18" s="1"/>
  <c r="I164" i="18"/>
  <c r="I163" i="18" s="1"/>
  <c r="I162" i="18" s="1"/>
  <c r="K160" i="18"/>
  <c r="K159" i="18" s="1"/>
  <c r="K158" i="18" s="1"/>
  <c r="J160" i="18"/>
  <c r="J159" i="18" s="1"/>
  <c r="J158" i="18" s="1"/>
  <c r="I160" i="18"/>
  <c r="I159" i="18" s="1"/>
  <c r="I158" i="18" s="1"/>
  <c r="K156" i="18"/>
  <c r="J156" i="18"/>
  <c r="J155" i="18" s="1"/>
  <c r="J154" i="18" s="1"/>
  <c r="I156" i="18"/>
  <c r="I155" i="18" s="1"/>
  <c r="I154" i="18" s="1"/>
  <c r="K155" i="18"/>
  <c r="K154" i="18" s="1"/>
  <c r="K152" i="18"/>
  <c r="K151" i="18" s="1"/>
  <c r="K150" i="18" s="1"/>
  <c r="J152" i="18"/>
  <c r="J151" i="18" s="1"/>
  <c r="J150" i="18" s="1"/>
  <c r="I152" i="18"/>
  <c r="I151" i="18" s="1"/>
  <c r="I150" i="18" s="1"/>
  <c r="K148" i="18"/>
  <c r="K147" i="18" s="1"/>
  <c r="K146" i="18" s="1"/>
  <c r="J148" i="18"/>
  <c r="J147" i="18" s="1"/>
  <c r="J146" i="18" s="1"/>
  <c r="I148" i="18"/>
  <c r="I147" i="18" s="1"/>
  <c r="I146" i="18" s="1"/>
  <c r="K144" i="18"/>
  <c r="K143" i="18" s="1"/>
  <c r="K142" i="18" s="1"/>
  <c r="J144" i="18"/>
  <c r="J143" i="18" s="1"/>
  <c r="J142" i="18" s="1"/>
  <c r="I144" i="18"/>
  <c r="I143" i="18" s="1"/>
  <c r="I142" i="18" s="1"/>
  <c r="K140" i="18"/>
  <c r="J140" i="18"/>
  <c r="I140" i="18"/>
  <c r="K138" i="18"/>
  <c r="J138" i="18"/>
  <c r="I138" i="18"/>
  <c r="K133" i="18"/>
  <c r="K132" i="18" s="1"/>
  <c r="K131" i="18" s="1"/>
  <c r="K130" i="18" s="1"/>
  <c r="F15" i="10" s="1"/>
  <c r="J133" i="18"/>
  <c r="J132" i="18" s="1"/>
  <c r="J131" i="18" s="1"/>
  <c r="J130" i="18" s="1"/>
  <c r="E15" i="10" s="1"/>
  <c r="I133" i="18"/>
  <c r="I132" i="18" s="1"/>
  <c r="I131" i="18" s="1"/>
  <c r="I130" i="18" s="1"/>
  <c r="D15" i="10" s="1"/>
  <c r="K128" i="18"/>
  <c r="K127" i="18" s="1"/>
  <c r="K126" i="18" s="1"/>
  <c r="J128" i="18"/>
  <c r="J127" i="18" s="1"/>
  <c r="J126" i="18" s="1"/>
  <c r="I128" i="18"/>
  <c r="I127" i="18" s="1"/>
  <c r="I126" i="18" s="1"/>
  <c r="K124" i="18"/>
  <c r="K123" i="18" s="1"/>
  <c r="K122" i="18" s="1"/>
  <c r="K121" i="18" s="1"/>
  <c r="F14" i="10" s="1"/>
  <c r="J124" i="18"/>
  <c r="J123" i="18" s="1"/>
  <c r="J122" i="18" s="1"/>
  <c r="I124" i="18"/>
  <c r="I123" i="18"/>
  <c r="I122" i="18" s="1"/>
  <c r="K116" i="18"/>
  <c r="J116" i="18"/>
  <c r="I116" i="18"/>
  <c r="K114" i="18"/>
  <c r="K113" i="18" s="1"/>
  <c r="K112" i="18" s="1"/>
  <c r="J114" i="18"/>
  <c r="I114" i="18"/>
  <c r="I113" i="18" s="1"/>
  <c r="I112" i="18" s="1"/>
  <c r="K110" i="18"/>
  <c r="K109" i="18" s="1"/>
  <c r="K108" i="18" s="1"/>
  <c r="J110" i="18"/>
  <c r="J109" i="18" s="1"/>
  <c r="J108" i="18" s="1"/>
  <c r="I110" i="18"/>
  <c r="I109" i="18" s="1"/>
  <c r="I108" i="18" s="1"/>
  <c r="K106" i="18"/>
  <c r="K105" i="18" s="1"/>
  <c r="K104" i="18" s="1"/>
  <c r="J106" i="18"/>
  <c r="J105" i="18" s="1"/>
  <c r="J104" i="18" s="1"/>
  <c r="I106" i="18"/>
  <c r="I105" i="18" s="1"/>
  <c r="I104" i="18" s="1"/>
  <c r="K102" i="18"/>
  <c r="K101" i="18" s="1"/>
  <c r="K100" i="18" s="1"/>
  <c r="J102" i="18"/>
  <c r="J101" i="18" s="1"/>
  <c r="J100" i="18" s="1"/>
  <c r="I102" i="18"/>
  <c r="I101" i="18" s="1"/>
  <c r="I100" i="18" s="1"/>
  <c r="K98" i="18"/>
  <c r="J98" i="18"/>
  <c r="I98" i="18"/>
  <c r="K96" i="18"/>
  <c r="J96" i="18"/>
  <c r="I96" i="18"/>
  <c r="I92" i="18"/>
  <c r="I91" i="18" s="1"/>
  <c r="K91" i="18"/>
  <c r="J91" i="18"/>
  <c r="K88" i="18"/>
  <c r="K87" i="18" s="1"/>
  <c r="K86" i="18" s="1"/>
  <c r="K67" i="18" s="1"/>
  <c r="J88" i="18"/>
  <c r="J87" i="18" s="1"/>
  <c r="J86" i="18" s="1"/>
  <c r="J67" i="18" s="1"/>
  <c r="I88" i="18"/>
  <c r="I87" i="18" s="1"/>
  <c r="I86" i="18" s="1"/>
  <c r="I84" i="18"/>
  <c r="I83" i="18" s="1"/>
  <c r="I81" i="18"/>
  <c r="I80" i="18" s="1"/>
  <c r="I78" i="18"/>
  <c r="I77" i="18" s="1"/>
  <c r="I75" i="18"/>
  <c r="I74" i="18" s="1"/>
  <c r="I72" i="18"/>
  <c r="I71" i="18" s="1"/>
  <c r="I69" i="18"/>
  <c r="I68" i="18" s="1"/>
  <c r="K65" i="18"/>
  <c r="J65" i="18"/>
  <c r="I65" i="18"/>
  <c r="K63" i="18"/>
  <c r="J63" i="18"/>
  <c r="I63" i="18"/>
  <c r="K58" i="18"/>
  <c r="J58" i="18"/>
  <c r="I58" i="18"/>
  <c r="K56" i="18"/>
  <c r="J56" i="18"/>
  <c r="I56" i="18"/>
  <c r="I55" i="18" s="1"/>
  <c r="I54" i="18" s="1"/>
  <c r="I53" i="18" s="1"/>
  <c r="K51" i="18"/>
  <c r="J51" i="18"/>
  <c r="I51" i="18"/>
  <c r="K49" i="18"/>
  <c r="J49" i="18"/>
  <c r="I49" i="18"/>
  <c r="K47" i="18"/>
  <c r="J47" i="18"/>
  <c r="I47" i="18"/>
  <c r="K43" i="18"/>
  <c r="J43" i="18"/>
  <c r="I43" i="18"/>
  <c r="K41" i="18"/>
  <c r="J41" i="18"/>
  <c r="I41" i="18"/>
  <c r="K35" i="18"/>
  <c r="K34" i="18" s="1"/>
  <c r="K33" i="18" s="1"/>
  <c r="J35" i="18"/>
  <c r="J34" i="18" s="1"/>
  <c r="J33" i="18" s="1"/>
  <c r="I35" i="18"/>
  <c r="I34" i="18" s="1"/>
  <c r="I33" i="18" s="1"/>
  <c r="K31" i="18"/>
  <c r="K30" i="18" s="1"/>
  <c r="K29" i="18" s="1"/>
  <c r="J31" i="18"/>
  <c r="J30" i="18" s="1"/>
  <c r="J29" i="18" s="1"/>
  <c r="I31" i="18"/>
  <c r="I30" i="18" s="1"/>
  <c r="I29" i="18" s="1"/>
  <c r="K27" i="18"/>
  <c r="K26" i="18" s="1"/>
  <c r="K25" i="18" s="1"/>
  <c r="J27" i="18"/>
  <c r="J26" i="18" s="1"/>
  <c r="J25" i="18" s="1"/>
  <c r="I27" i="18"/>
  <c r="I26" i="18" s="1"/>
  <c r="I25" i="18" s="1"/>
  <c r="K23" i="18"/>
  <c r="K22" i="18" s="1"/>
  <c r="J23" i="18"/>
  <c r="J22" i="18" s="1"/>
  <c r="I23" i="18"/>
  <c r="I22" i="18" s="1"/>
  <c r="K20" i="18"/>
  <c r="J20" i="18"/>
  <c r="I20" i="18"/>
  <c r="K18" i="18"/>
  <c r="J18" i="18"/>
  <c r="I18" i="18"/>
  <c r="K16" i="18"/>
  <c r="K15" i="18" s="1"/>
  <c r="K14" i="18" s="1"/>
  <c r="J16" i="18"/>
  <c r="I16" i="18"/>
  <c r="J40" i="18" l="1"/>
  <c r="J39" i="18" s="1"/>
  <c r="J46" i="18"/>
  <c r="J45" i="18" s="1"/>
  <c r="J95" i="18"/>
  <c r="J94" i="18" s="1"/>
  <c r="K176" i="18"/>
  <c r="K175" i="18" s="1"/>
  <c r="J190" i="18"/>
  <c r="J189" i="18" s="1"/>
  <c r="I121" i="18"/>
  <c r="D14" i="10" s="1"/>
  <c r="I182" i="18"/>
  <c r="I181" i="18" s="1"/>
  <c r="I40" i="18"/>
  <c r="I39" i="18" s="1"/>
  <c r="I95" i="18"/>
  <c r="I94" i="18" s="1"/>
  <c r="I90" i="18" s="1"/>
  <c r="K137" i="18"/>
  <c r="K136" i="18" s="1"/>
  <c r="I190" i="18"/>
  <c r="I189" i="18" s="1"/>
  <c r="K55" i="18"/>
  <c r="K54" i="18" s="1"/>
  <c r="K53" i="18" s="1"/>
  <c r="K62" i="18"/>
  <c r="K95" i="18"/>
  <c r="K94" i="18" s="1"/>
  <c r="K90" i="18" s="1"/>
  <c r="K61" i="18" s="1"/>
  <c r="K60" i="18" s="1"/>
  <c r="J137" i="18"/>
  <c r="J136" i="18" s="1"/>
  <c r="J135" i="18" s="1"/>
  <c r="E16" i="10" s="1"/>
  <c r="K198" i="18"/>
  <c r="K197" i="18" s="1"/>
  <c r="I46" i="18"/>
  <c r="I45" i="18" s="1"/>
  <c r="J113" i="18"/>
  <c r="J112" i="18" s="1"/>
  <c r="J198" i="18"/>
  <c r="J197" i="18" s="1"/>
  <c r="J15" i="18"/>
  <c r="J14" i="18" s="1"/>
  <c r="J13" i="18" s="1"/>
  <c r="J12" i="18" s="1"/>
  <c r="J55" i="18"/>
  <c r="J54" i="18" s="1"/>
  <c r="J53" i="18" s="1"/>
  <c r="I198" i="18"/>
  <c r="I197" i="18" s="1"/>
  <c r="I15" i="18"/>
  <c r="I14" i="18" s="1"/>
  <c r="I13" i="18" s="1"/>
  <c r="I12" i="18" s="1"/>
  <c r="K40" i="18"/>
  <c r="K39" i="18" s="1"/>
  <c r="K46" i="18"/>
  <c r="K45" i="18" s="1"/>
  <c r="I137" i="18"/>
  <c r="I136" i="18" s="1"/>
  <c r="I135" i="18" s="1"/>
  <c r="D16" i="10" s="1"/>
  <c r="J182" i="18"/>
  <c r="J181" i="18" s="1"/>
  <c r="K190" i="18"/>
  <c r="K189" i="18" s="1"/>
  <c r="I212" i="18"/>
  <c r="I211" i="18" s="1"/>
  <c r="I223" i="18"/>
  <c r="I222" i="18" s="1"/>
  <c r="I217" i="18" s="1"/>
  <c r="D18" i="10" s="1"/>
  <c r="I233" i="18"/>
  <c r="K233" i="18"/>
  <c r="E20" i="10"/>
  <c r="K13" i="18"/>
  <c r="K12" i="18" s="1"/>
  <c r="F21" i="10"/>
  <c r="F20" i="10" s="1"/>
  <c r="J62" i="18"/>
  <c r="J212" i="18"/>
  <c r="J211" i="18" s="1"/>
  <c r="J223" i="18"/>
  <c r="J222" i="18" s="1"/>
  <c r="J217" i="18" s="1"/>
  <c r="E18" i="10" s="1"/>
  <c r="D21" i="10"/>
  <c r="D20" i="10" s="1"/>
  <c r="K135" i="18"/>
  <c r="J233" i="18"/>
  <c r="J121" i="18"/>
  <c r="E14" i="10" s="1"/>
  <c r="J90" i="18"/>
  <c r="I67" i="18"/>
  <c r="I61" i="18" s="1"/>
  <c r="K217" i="18"/>
  <c r="F18" i="10" s="1"/>
  <c r="J174" i="18" l="1"/>
  <c r="E17" i="10" s="1"/>
  <c r="E13" i="10" s="1"/>
  <c r="E12" i="10" s="1"/>
  <c r="I174" i="18"/>
  <c r="D17" i="10" s="1"/>
  <c r="D13" i="10" s="1"/>
  <c r="D12" i="10" s="1"/>
  <c r="I60" i="18"/>
  <c r="K174" i="18"/>
  <c r="F17" i="10" s="1"/>
  <c r="I38" i="18"/>
  <c r="I37" i="18" s="1"/>
  <c r="I11" i="18" s="1"/>
  <c r="J38" i="18"/>
  <c r="J37" i="18" s="1"/>
  <c r="J11" i="18" s="1"/>
  <c r="J10" i="18" s="1"/>
  <c r="J61" i="18"/>
  <c r="J60" i="18" s="1"/>
  <c r="K38" i="18"/>
  <c r="K37" i="18" s="1"/>
  <c r="K11" i="18" s="1"/>
  <c r="K10" i="18" s="1"/>
  <c r="F16" i="10"/>
  <c r="F13" i="10" l="1"/>
  <c r="F12" i="10" s="1"/>
  <c r="K120" i="18"/>
  <c r="K119" i="18" s="1"/>
  <c r="K118" i="18" s="1"/>
  <c r="K249" i="18" s="1"/>
  <c r="J120" i="18"/>
  <c r="J119" i="18" s="1"/>
  <c r="J118" i="18" s="1"/>
  <c r="J249" i="18" s="1"/>
  <c r="I120" i="18"/>
  <c r="I119" i="18" s="1"/>
  <c r="I118" i="18" s="1"/>
  <c r="I10" i="18"/>
  <c r="H67" i="16"/>
  <c r="I67" i="16"/>
  <c r="G67" i="16"/>
  <c r="E32" i="1"/>
  <c r="I249" i="18" l="1"/>
  <c r="D21" i="4"/>
  <c r="D17" i="4"/>
  <c r="D11" i="4"/>
  <c r="E28" i="4"/>
  <c r="F28" i="4"/>
  <c r="D28" i="4"/>
  <c r="G118" i="16"/>
  <c r="G115" i="16"/>
  <c r="I116" i="16"/>
  <c r="H116" i="16"/>
  <c r="H124" i="16"/>
  <c r="H15" i="16"/>
  <c r="I15" i="16"/>
  <c r="G15" i="16"/>
  <c r="H36" i="16"/>
  <c r="H35" i="16" s="1"/>
  <c r="I36" i="16"/>
  <c r="I35" i="16" s="1"/>
  <c r="G36" i="16"/>
  <c r="G35" i="16" s="1"/>
  <c r="I131" i="16" l="1"/>
  <c r="I130" i="16" s="1"/>
  <c r="I129" i="16" s="1"/>
  <c r="H131" i="16"/>
  <c r="H130" i="16" s="1"/>
  <c r="H129" i="16" s="1"/>
  <c r="G131" i="16"/>
  <c r="G130" i="16" s="1"/>
  <c r="G129" i="16" s="1"/>
  <c r="I127" i="16"/>
  <c r="I126" i="16" s="1"/>
  <c r="I125" i="16" s="1"/>
  <c r="H127" i="16"/>
  <c r="H126" i="16" s="1"/>
  <c r="H125" i="16" s="1"/>
  <c r="G127" i="16"/>
  <c r="G126" i="16" s="1"/>
  <c r="G125" i="16" s="1"/>
  <c r="I123" i="16"/>
  <c r="H123" i="16"/>
  <c r="G123" i="16"/>
  <c r="I121" i="16"/>
  <c r="H121" i="16"/>
  <c r="G121" i="16"/>
  <c r="I118" i="16"/>
  <c r="H118" i="16"/>
  <c r="I115" i="16"/>
  <c r="H115" i="16"/>
  <c r="I111" i="16"/>
  <c r="H111" i="16"/>
  <c r="G111" i="16"/>
  <c r="I109" i="16"/>
  <c r="H109" i="16"/>
  <c r="G109" i="16"/>
  <c r="I106" i="16"/>
  <c r="I105" i="16" s="1"/>
  <c r="H106" i="16"/>
  <c r="H105" i="16" s="1"/>
  <c r="G106" i="16"/>
  <c r="G105" i="16" s="1"/>
  <c r="I102" i="16"/>
  <c r="H102" i="16"/>
  <c r="G102" i="16"/>
  <c r="I100" i="16"/>
  <c r="H100" i="16"/>
  <c r="G100" i="16"/>
  <c r="G98" i="16"/>
  <c r="I96" i="16"/>
  <c r="G96" i="16"/>
  <c r="I94" i="16"/>
  <c r="H94" i="16"/>
  <c r="G94" i="16"/>
  <c r="I92" i="16"/>
  <c r="H92" i="16"/>
  <c r="G92" i="16"/>
  <c r="I90" i="16"/>
  <c r="H90" i="16"/>
  <c r="G90" i="16"/>
  <c r="I87" i="16"/>
  <c r="H87" i="16"/>
  <c r="G87" i="16"/>
  <c r="I85" i="16"/>
  <c r="H85" i="16"/>
  <c r="G85" i="16"/>
  <c r="I82" i="16"/>
  <c r="H82" i="16"/>
  <c r="G82" i="16"/>
  <c r="I80" i="16"/>
  <c r="H80" i="16"/>
  <c r="G80" i="16"/>
  <c r="I78" i="16"/>
  <c r="H78" i="16"/>
  <c r="G78" i="16"/>
  <c r="I76" i="16"/>
  <c r="H76" i="16"/>
  <c r="G76" i="16"/>
  <c r="I72" i="16"/>
  <c r="H72" i="16"/>
  <c r="G72" i="16"/>
  <c r="I70" i="16"/>
  <c r="H70" i="16"/>
  <c r="G70" i="16"/>
  <c r="I65" i="16"/>
  <c r="H65" i="16"/>
  <c r="G65" i="16"/>
  <c r="I63" i="16"/>
  <c r="H63" i="16"/>
  <c r="G63" i="16"/>
  <c r="I61" i="16"/>
  <c r="H61" i="16"/>
  <c r="G61" i="16"/>
  <c r="I59" i="16"/>
  <c r="H59" i="16"/>
  <c r="G59" i="16"/>
  <c r="I55" i="16"/>
  <c r="I54" i="16" s="1"/>
  <c r="I53" i="16" s="1"/>
  <c r="H55" i="16"/>
  <c r="H54" i="16" s="1"/>
  <c r="H53" i="16" s="1"/>
  <c r="G55" i="16"/>
  <c r="G54" i="16" s="1"/>
  <c r="G53" i="16" s="1"/>
  <c r="I51" i="16"/>
  <c r="I50" i="16" s="1"/>
  <c r="I49" i="16" s="1"/>
  <c r="H51" i="16"/>
  <c r="H50" i="16" s="1"/>
  <c r="H49" i="16" s="1"/>
  <c r="G51" i="16"/>
  <c r="G50" i="16" s="1"/>
  <c r="G49" i="16" s="1"/>
  <c r="I47" i="16"/>
  <c r="H47" i="16"/>
  <c r="G47" i="16"/>
  <c r="I45" i="16"/>
  <c r="H45" i="16"/>
  <c r="G45" i="16"/>
  <c r="I43" i="16"/>
  <c r="H43" i="16"/>
  <c r="G43" i="16"/>
  <c r="I40" i="16"/>
  <c r="I39" i="16" s="1"/>
  <c r="H40" i="16"/>
  <c r="H39" i="16" s="1"/>
  <c r="G40" i="16"/>
  <c r="G39" i="16" s="1"/>
  <c r="I33" i="16"/>
  <c r="H33" i="16"/>
  <c r="G33" i="16"/>
  <c r="I31" i="16"/>
  <c r="H31" i="16"/>
  <c r="G31" i="16"/>
  <c r="I29" i="16"/>
  <c r="H29" i="16"/>
  <c r="G29" i="16"/>
  <c r="I26" i="16"/>
  <c r="H26" i="16"/>
  <c r="G26" i="16"/>
  <c r="I24" i="16"/>
  <c r="H24" i="16"/>
  <c r="G24" i="16"/>
  <c r="I22" i="16"/>
  <c r="H22" i="16"/>
  <c r="G22" i="16"/>
  <c r="I20" i="16"/>
  <c r="H20" i="16"/>
  <c r="G20" i="16"/>
  <c r="I18" i="16"/>
  <c r="H18" i="16"/>
  <c r="G18" i="16"/>
  <c r="H58" i="16" l="1"/>
  <c r="H89" i="16"/>
  <c r="I58" i="16"/>
  <c r="G108" i="16"/>
  <c r="G104" i="16" s="1"/>
  <c r="G14" i="16"/>
  <c r="G58" i="16"/>
  <c r="G69" i="16"/>
  <c r="G75" i="16"/>
  <c r="G89" i="16"/>
  <c r="H14" i="16"/>
  <c r="I14" i="16"/>
  <c r="G114" i="16"/>
  <c r="G113" i="16" s="1"/>
  <c r="G42" i="16"/>
  <c r="I75" i="16"/>
  <c r="I89" i="16"/>
  <c r="H75" i="16"/>
  <c r="H108" i="16"/>
  <c r="H104" i="16" s="1"/>
  <c r="H114" i="16"/>
  <c r="H113" i="16" s="1"/>
  <c r="I69" i="16"/>
  <c r="G28" i="16"/>
  <c r="H28" i="16"/>
  <c r="G84" i="16"/>
  <c r="I28" i="16"/>
  <c r="I42" i="16"/>
  <c r="I84" i="16"/>
  <c r="H84" i="16"/>
  <c r="I114" i="16"/>
  <c r="I113" i="16" s="1"/>
  <c r="I108" i="16"/>
  <c r="I104" i="16" s="1"/>
  <c r="H42" i="16"/>
  <c r="H69" i="16"/>
  <c r="G13" i="16" l="1"/>
  <c r="H57" i="16"/>
  <c r="G57" i="16"/>
  <c r="I74" i="16"/>
  <c r="I57" i="16"/>
  <c r="G74" i="16"/>
  <c r="H74" i="16"/>
  <c r="I13" i="16"/>
  <c r="H13" i="16"/>
  <c r="G12" i="16" l="1"/>
  <c r="G11" i="16" s="1"/>
  <c r="I12" i="16"/>
  <c r="H12" i="16"/>
  <c r="E17" i="5" l="1"/>
  <c r="D17" i="5"/>
  <c r="C30" i="11"/>
  <c r="C14" i="5" s="1"/>
  <c r="F30" i="11"/>
  <c r="E14" i="5" s="1"/>
  <c r="E30" i="11"/>
  <c r="D14" i="5" s="1"/>
  <c r="C32" i="1"/>
  <c r="D24" i="4" l="1"/>
  <c r="F11" i="15" l="1"/>
  <c r="E11" i="15"/>
  <c r="D11" i="15"/>
  <c r="C11" i="15"/>
  <c r="E10" i="14"/>
  <c r="D10" i="14"/>
  <c r="C10" i="14"/>
  <c r="B10" i="14"/>
  <c r="E9" i="14"/>
  <c r="E8" i="14"/>
  <c r="F8" i="14" l="1"/>
  <c r="G8" i="14" s="1"/>
  <c r="F9" i="14"/>
  <c r="G9" i="14"/>
  <c r="G10" i="14" l="1"/>
  <c r="H8" i="14"/>
  <c r="F10" i="14"/>
  <c r="H9" i="14"/>
  <c r="H10" i="14" l="1"/>
  <c r="I8" i="14"/>
  <c r="I9" i="14"/>
  <c r="K9" i="14" s="1"/>
  <c r="J9" i="14"/>
  <c r="I10" i="14" l="1"/>
  <c r="J8" i="14"/>
  <c r="C17" i="7"/>
  <c r="F11" i="4"/>
  <c r="J10" i="14" l="1"/>
  <c r="K8" i="14"/>
  <c r="K10" i="14" s="1"/>
  <c r="E15" i="5" l="1"/>
  <c r="D15" i="5"/>
  <c r="C15" i="5"/>
  <c r="D16" i="5"/>
  <c r="C16" i="5"/>
  <c r="E13" i="5"/>
  <c r="D13" i="5"/>
  <c r="C13" i="5"/>
  <c r="C12" i="5" s="1"/>
  <c r="F19" i="4" l="1"/>
  <c r="E19" i="4"/>
  <c r="D19" i="4"/>
  <c r="F40" i="11" l="1"/>
  <c r="E40" i="11"/>
  <c r="C40" i="11"/>
  <c r="C17" i="5" s="1"/>
  <c r="C18" i="5" s="1"/>
  <c r="F37" i="11"/>
  <c r="E37" i="11"/>
  <c r="C37" i="11"/>
  <c r="C28" i="11" s="1"/>
  <c r="F24" i="11"/>
  <c r="F23" i="11" s="1"/>
  <c r="E24" i="11"/>
  <c r="E23" i="11" s="1"/>
  <c r="C24" i="11"/>
  <c r="C23" i="11" s="1"/>
  <c r="F21" i="11"/>
  <c r="E21" i="11"/>
  <c r="C21" i="11"/>
  <c r="F19" i="11"/>
  <c r="E19" i="11"/>
  <c r="C19" i="11"/>
  <c r="F16" i="11"/>
  <c r="E16" i="11"/>
  <c r="C16" i="11"/>
  <c r="F14" i="11"/>
  <c r="E14" i="11"/>
  <c r="C14" i="11"/>
  <c r="F11" i="11"/>
  <c r="E11" i="11"/>
  <c r="C11" i="11"/>
  <c r="F9" i="11"/>
  <c r="E9" i="11"/>
  <c r="C9" i="11"/>
  <c r="E17" i="7"/>
  <c r="D17" i="7"/>
  <c r="E12" i="5"/>
  <c r="E18" i="5" s="1"/>
  <c r="D12" i="5"/>
  <c r="D18" i="5" s="1"/>
  <c r="C18" i="11" l="1"/>
  <c r="C8" i="11" s="1"/>
  <c r="C7" i="11" s="1"/>
  <c r="F18" i="11"/>
  <c r="F8" i="11" s="1"/>
  <c r="F7" i="11" s="1"/>
  <c r="C27" i="11"/>
  <c r="F28" i="11"/>
  <c r="F27" i="11" s="1"/>
  <c r="E28" i="11"/>
  <c r="E27" i="11" s="1"/>
  <c r="E18" i="11"/>
  <c r="E8" i="11" s="1"/>
  <c r="E7" i="11" s="1"/>
  <c r="F35" i="4"/>
  <c r="E35" i="4"/>
  <c r="D35" i="4"/>
  <c r="F33" i="4"/>
  <c r="E33" i="4"/>
  <c r="D33" i="4"/>
  <c r="F31" i="4"/>
  <c r="D31" i="4"/>
  <c r="E31" i="4"/>
  <c r="E21" i="4"/>
  <c r="F21" i="4"/>
  <c r="F18" i="4"/>
  <c r="F17" i="4" s="1"/>
  <c r="E17" i="4"/>
  <c r="D37" i="4" l="1"/>
  <c r="C42" i="11"/>
  <c r="F42" i="11"/>
  <c r="E42" i="11"/>
  <c r="F24" i="4"/>
  <c r="F37" i="4" s="1"/>
  <c r="F42" i="1" l="1"/>
  <c r="E42" i="1"/>
  <c r="C42" i="1"/>
  <c r="F39" i="1"/>
  <c r="E39" i="1"/>
  <c r="C39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E30" i="1" l="1"/>
  <c r="E29" i="1" s="1"/>
  <c r="C30" i="1"/>
  <c r="C29" i="1" s="1"/>
  <c r="F30" i="1"/>
  <c r="F29" i="1" s="1"/>
  <c r="C20" i="1"/>
  <c r="C10" i="1" s="1"/>
  <c r="E20" i="1"/>
  <c r="E10" i="1" s="1"/>
  <c r="E9" i="1" s="1"/>
  <c r="F20" i="1"/>
  <c r="F10" i="1" s="1"/>
  <c r="F9" i="1" s="1"/>
  <c r="C9" i="1" l="1"/>
  <c r="F44" i="1"/>
  <c r="E44" i="1"/>
  <c r="C44" i="1" l="1"/>
</calcChain>
</file>

<file path=xl/sharedStrings.xml><?xml version="1.0" encoding="utf-8"?>
<sst xmlns="http://schemas.openxmlformats.org/spreadsheetml/2006/main" count="2564" uniqueCount="534">
  <si>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</si>
  <si>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</si>
  <si>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</si>
  <si>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</si>
  <si>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</si>
  <si>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</si>
  <si>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</si>
  <si>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</si>
  <si>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</si>
  <si>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</si>
  <si>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</si>
  <si>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</si>
  <si>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</si>
  <si>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</si>
  <si>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</si>
  <si>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</si>
  <si>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</si>
  <si>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</si>
  <si>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</si>
  <si>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</si>
  <si>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</si>
  <si>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</si>
  <si>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</si>
  <si>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</si>
  <si>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</si>
  <si>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</si>
  <si>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</si>
  <si>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</si>
  <si>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</si>
  <si>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</si>
  <si>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</si>
  <si>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</si>
  <si>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</si>
  <si>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</si>
  <si>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</si>
  <si>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</si>
  <si>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</si>
  <si>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</si>
  <si>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</si>
  <si>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</si>
  <si>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</si>
  <si>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</si>
  <si>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</si>
  <si>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</si>
  <si>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</si>
  <si>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</si>
  <si>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</si>
  <si>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</si>
  <si>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</si>
  <si>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</si>
  <si>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</si>
  <si>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</si>
  <si>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</si>
  <si>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</si>
  <si>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</si>
  <si>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</si>
  <si>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</si>
  <si>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</si>
  <si>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</si>
  <si>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</si>
  <si>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</si>
  <si>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</si>
  <si>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</si>
  <si>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</si>
  <si>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</si>
  <si>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</si>
  <si>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</si>
  <si>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</si>
  <si>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</si>
  <si>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</si>
  <si>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</si>
  <si>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</si>
  <si>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</si>
  <si>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</si>
  <si>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350</t>
  </si>
  <si>
    <t>0106</t>
  </si>
  <si>
    <t>540</t>
  </si>
  <si>
    <t>Резервные фонды</t>
  </si>
  <si>
    <t>0111</t>
  </si>
  <si>
    <t>Прочие расходы</t>
  </si>
  <si>
    <t>870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</si>
  <si>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</si>
  <si>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</si>
  <si>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</si>
  <si>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</si>
  <si>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</si>
  <si>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</si>
  <si>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</si>
  <si>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</si>
  <si>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</si>
  <si>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</si>
  <si>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</si>
  <si>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</si>
  <si>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</si>
  <si>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</si>
  <si>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</si>
  <si>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</si>
  <si>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</si>
  <si>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</si>
  <si>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</si>
  <si>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</si>
  <si>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</si>
  <si>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</si>
  <si>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</si>
  <si>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</si>
  <si>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</si>
  <si>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</si>
  <si>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</si>
  <si>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</si>
  <si>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</si>
  <si>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</si>
  <si>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</si>
  <si>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</si>
  <si>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</si>
  <si>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</si>
  <si>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</si>
  <si>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</si>
  <si>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</si>
  <si>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</si>
  <si>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</si>
  <si>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</si>
  <si>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</si>
  <si>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</si>
  <si>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</si>
  <si>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</si>
  <si>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</si>
  <si>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</si>
  <si>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</si>
  <si>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</si>
  <si>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</si>
  <si>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</si>
  <si>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</si>
  <si>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</si>
  <si>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</si>
  <si>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</si>
  <si>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</si>
  <si>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</si>
  <si>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</si>
  <si>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</si>
  <si>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</si>
  <si>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</si>
  <si>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</si>
  <si>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</si>
  <si>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</si>
  <si>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</si>
  <si>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</si>
  <si>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</si>
  <si>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</si>
  <si>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</si>
  <si>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</si>
  <si>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</si>
  <si>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</si>
  <si>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</si>
  <si>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</si>
  <si>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</si>
  <si>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</si>
  <si>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</si>
  <si>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</si>
  <si>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</si>
  <si>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</si>
  <si>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</si>
  <si>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</si>
  <si>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</si>
  <si>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</si>
  <si>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</si>
  <si>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</si>
  <si>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</si>
  <si>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</si>
  <si>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</si>
  <si>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</si>
  <si>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</si>
  <si>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</si>
  <si>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</si>
  <si>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</si>
  <si>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</si>
  <si>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</si>
  <si>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</si>
  <si>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</si>
  <si>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</si>
  <si>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</si>
  <si>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</si>
  <si>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</si>
  <si>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</si>
  <si>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</si>
  <si>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</si>
  <si>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</si>
  <si>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</si>
  <si>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</si>
  <si>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</si>
  <si>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</si>
  <si>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</si>
  <si>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</si>
  <si>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</si>
  <si>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7Ц.8.02.S4310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</si>
  <si>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</si>
  <si>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</si>
  <si>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</si>
  <si>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</si>
  <si>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Мероприятия, направленные на достижение целей проектов</t>
  </si>
  <si>
    <t>Мероприятия, направленные на достижение цели федерального проекта "Благоустройство сельских территорий"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</si>
  <si>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</si>
  <si>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</si>
  <si>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</si>
  <si>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</si>
  <si>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</si>
  <si>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2025 г.        Сумма субвенций, тыс руб.</t>
  </si>
  <si>
    <t>Бюджет Пудомягского сельского поселения на плановый 2025 год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</si>
  <si>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</si>
  <si>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</si>
  <si>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</si>
  <si>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</si>
  <si>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</si>
  <si>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</si>
  <si>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</si>
  <si>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(в тыс.руб.)</t>
  </si>
  <si>
    <t>Обязательство</t>
  </si>
  <si>
    <t xml:space="preserve">Предельная величина 
на   01.01.2024 г.
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</si>
  <si>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</si>
  <si>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</si>
  <si>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</si>
  <si>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</si>
  <si>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</si>
  <si>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(тыс.руб.)</t>
  </si>
  <si>
    <t>Цель гарантирования</t>
  </si>
  <si>
    <t>Наименование принципала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</si>
  <si>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</si>
  <si>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</si>
  <si>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</si>
  <si>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</si>
  <si>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</si>
  <si>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</si>
  <si>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</si>
  <si>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 xml:space="preserve">Объем погашения 
в  течение 2025 г. 
</t>
  </si>
  <si>
    <t xml:space="preserve">Предельная величина 
на   01.01.2026 г.
</t>
  </si>
  <si>
    <t>Приложение 10</t>
  </si>
  <si>
    <t>Приложение 11</t>
  </si>
  <si>
    <t xml:space="preserve">Сумма по состоянию на 1 января 2023 г. </t>
  </si>
  <si>
    <t>Сумма по состоянию на    1 января 2026 г.</t>
  </si>
  <si>
    <t>Наименование</t>
  </si>
  <si>
    <t>2024 г.</t>
  </si>
  <si>
    <t>2025 г.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</si>
  <si>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</si>
  <si>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</si>
  <si>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</si>
  <si>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</si>
  <si>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</si>
  <si>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</si>
  <si>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</si>
  <si>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</si>
  <si>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</si>
  <si>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</si>
  <si>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</si>
  <si>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</si>
  <si>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</si>
  <si>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</si>
  <si>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</si>
  <si>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</si>
  <si>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</si>
  <si>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</si>
  <si>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</si>
  <si>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</si>
  <si>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</si>
  <si>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</si>
  <si>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</si>
  <si>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</si>
  <si>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</si>
  <si>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</si>
  <si>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</si>
  <si>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</si>
  <si>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</si>
  <si>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</si>
  <si>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</si>
  <si>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</si>
  <si>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</si>
  <si>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</si>
  <si>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Иные бюджетные ассигнования</t>
  </si>
  <si>
    <t>800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</si>
  <si>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</si>
  <si>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</si>
  <si>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</si>
  <si>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</si>
  <si>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</si>
  <si>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</si>
  <si>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</si>
  <si>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</si>
  <si>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</si>
  <si>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</si>
  <si>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</si>
  <si>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</si>
  <si>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</si>
  <si>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</si>
  <si>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</si>
  <si>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</si>
  <si>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</si>
  <si>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</si>
  <si>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</si>
  <si>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</si>
  <si>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</si>
  <si>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</si>
  <si>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</si>
  <si>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</si>
  <si>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</si>
  <si>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</si>
  <si>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</si>
  <si>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</si>
  <si>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</si>
  <si>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</si>
  <si>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</si>
  <si>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</si>
  <si>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</si>
  <si>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</si>
  <si>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</si>
  <si>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</si>
  <si>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</si>
  <si>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</si>
  <si>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</si>
  <si>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</si>
  <si>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</si>
  <si>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</si>
  <si>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</si>
  <si>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</si>
  <si>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</si>
  <si>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</si>
  <si>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</si>
  <si>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</si>
  <si>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</si>
  <si>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</si>
  <si>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</si>
  <si>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</si>
  <si>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</si>
  <si>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</si>
  <si>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</si>
  <si>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</si>
  <si>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</si>
  <si>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</si>
  <si>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</si>
  <si>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</si>
  <si>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</si>
  <si>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</si>
  <si>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</si>
  <si>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</si>
  <si>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</si>
  <si>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</si>
  <si>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</si>
  <si>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Расходы на выплаты персоналу государственных (муниципальных) органов</t>
  </si>
  <si>
    <t>120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</si>
  <si>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</si>
  <si>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</si>
  <si>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</si>
  <si>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казенных учреждений</t>
  </si>
  <si>
    <t>110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</si>
  <si>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</si>
  <si>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</si>
  <si>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</si>
  <si>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</si>
  <si>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</si>
  <si>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</si>
  <si>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</si>
  <si>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</si>
  <si>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</si>
  <si>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 xml:space="preserve">Программа муниципальных внутренних заимствований Пудомягского  сельского поселения на 2024 год и плановый период 2025 и 2026 годов
</t>
  </si>
  <si>
    <t>Объем привлече-ния 
в течении 2024г.</t>
  </si>
  <si>
    <t>Объем привлечения 
в течении 2025 г.</t>
  </si>
  <si>
    <t>Объем привлечения 
в течении 2026г.</t>
  </si>
  <si>
    <t xml:space="preserve">Объем погашения 
в  течение 2026 г. 
</t>
  </si>
  <si>
    <t>Межбюджетные трансферты бюджету Гатчинского МР на осуществление части полномочий по решению вопросов местного значения в соответствии с заключенными соглашениями на 2024-2026 гг.</t>
  </si>
  <si>
    <t>2026 г.        Сумма субвенций, тыс руб.</t>
  </si>
  <si>
    <t>Распределение бюджетных ассигнований на реализацию  муниципальной  программы  бюджета Пудомягского сельского поселения  на 2024 год и плановый период 2025-2026 гг.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</si>
  <si>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</si>
  <si>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</si>
  <si>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>2026 г.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</si>
  <si>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</si>
  <si>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</si>
  <si>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</si>
  <si>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</si>
  <si>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</si>
  <si>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22-55550-00000-00000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</si>
  <si>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</si>
  <si>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Обеспечение деятельности органов местного самоуправления (Социальное обеспечение и иные выплаты населению)</t>
  </si>
  <si>
    <t>Обеспечение деятельности органов местного самоуправления (Иные бюджетные ассигнования)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</si>
  <si>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</si>
  <si>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</si>
  <si>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</si>
  <si>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</si>
  <si>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</si>
  <si>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</si>
  <si>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</si>
  <si>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</si>
  <si>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</si>
  <si>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 местных администраций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</si>
  <si>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</si>
  <si>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</si>
  <si>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</si>
  <si>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</si>
  <si>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</si>
  <si>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</si>
  <si>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</si>
  <si>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</si>
  <si>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</si>
  <si>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7Ц.8.01.S4200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</si>
  <si>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</si>
  <si>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</si>
  <si>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</si>
  <si>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</si>
  <si>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</si>
  <si>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</si>
  <si>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</si>
  <si>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</si>
  <si>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Реализация программ формирования современной городской среды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</si>
  <si>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</si>
  <si>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</si>
  <si>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7Ц.4.03.15400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</si>
  <si>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</si>
  <si>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</si>
  <si>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Создание комфортных благоустроенных территорий общего пользования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</si>
  <si>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</si>
  <si>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</si>
  <si>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</si>
  <si>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</si>
  <si>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</si>
  <si>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</si>
  <si>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</si>
  <si>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</si>
  <si>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</si>
  <si>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</si>
  <si>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</si>
  <si>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</si>
  <si>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</si>
  <si>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Проведение выборов и референдумов</t>
  </si>
  <si>
    <t>Обеспечение проведения выборов и референдумов</t>
  </si>
  <si>
    <t>62.Д.01.1070</t>
  </si>
  <si>
    <t>880</t>
  </si>
  <si>
    <t>244</t>
  </si>
  <si>
    <t>7Ц.8.05.S4800</t>
  </si>
  <si>
    <t>Реализация мероприятий, направленных на повышение качества городской среды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</si>
  <si>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</si>
  <si>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</si>
  <si>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</si>
  <si>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</si>
  <si>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</si>
  <si>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</si>
  <si>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</si>
  <si>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</si>
  <si>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</si>
  <si>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</si>
  <si>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</si>
  <si>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Закупка энергетических ресурсов</t>
  </si>
  <si>
    <t>247</t>
  </si>
  <si>
    <t>Уплата налогов, сборов и иных платежей</t>
  </si>
  <si>
    <t>850</t>
  </si>
  <si>
    <t>Уплата иных платежей</t>
  </si>
  <si>
    <t>853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</si>
  <si>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</si>
  <si>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</si>
  <si>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</si>
  <si>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</si>
  <si>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</si>
  <si>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</si>
  <si>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</si>
  <si>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</si>
  <si>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11040</t>
  </si>
  <si>
    <t>Иные выплаты персоналу государственных (муниципальных) органов, за исключением фонда оплаты труда</t>
  </si>
  <si>
    <t>122</t>
  </si>
  <si>
    <t>62</t>
  </si>
  <si>
    <t>Д</t>
  </si>
  <si>
    <t>13010</t>
  </si>
  <si>
    <t>13020</t>
  </si>
  <si>
    <t>13030</t>
  </si>
  <si>
    <t>13060</t>
  </si>
  <si>
    <t>13070</t>
  </si>
  <si>
    <t>13150</t>
  </si>
  <si>
    <t>16271</t>
  </si>
  <si>
    <t>15020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</si>
  <si>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</si>
  <si>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</si>
  <si>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</si>
  <si>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321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</si>
  <si>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</si>
  <si>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</si>
  <si>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</si>
  <si>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</si>
  <si>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</si>
  <si>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</si>
  <si>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</si>
  <si>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</si>
  <si>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</si>
  <si>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</si>
  <si>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</si>
  <si>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</si>
  <si>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</si>
  <si>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</si>
  <si>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</si>
  <si>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</si>
  <si>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</si>
  <si>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</si>
  <si>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</si>
  <si>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</si>
  <si>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</si>
  <si>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</si>
  <si>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</si>
  <si>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</si>
  <si>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</si>
  <si>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12600</t>
  </si>
  <si>
    <t>15340</t>
  </si>
  <si>
    <t>15630</t>
  </si>
  <si>
    <t>S0360</t>
  </si>
  <si>
    <t>15230</t>
  </si>
  <si>
    <t>16260</t>
  </si>
  <si>
    <t>19285</t>
  </si>
  <si>
    <t>8</t>
  </si>
  <si>
    <t>Мероприятия, направленные на достижение цели федерального проекта "Дорожная сеть"</t>
  </si>
  <si>
    <t>S4200</t>
  </si>
  <si>
    <t>S4310</t>
  </si>
  <si>
    <t>S4800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</si>
  <si>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</si>
  <si>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2023 г.</t>
  </si>
  <si>
    <t>1070</t>
  </si>
  <si>
    <t>62.Д.01.11070</t>
  </si>
  <si>
    <t>0409/0503</t>
  </si>
  <si>
    <t>0801/1102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</si>
  <si>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</si>
  <si>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Программа муниципальных гарантий  Пудомягского сельского поселения на 2024 год и плановый период 2025 и 2026 годов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</si>
  <si>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</si>
  <si>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</si>
  <si>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</si>
  <si>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</si>
  <si>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Перечень Главных распорядителей и получателей средств бюджета Пудомягского сельского поселения на 2024 год и плановый период 2025-2026 гг.</t>
  </si>
  <si>
    <t>23-51180-00000-00000</t>
  </si>
  <si>
    <t>Прогнозируемые доходы бюджета Пудомягского сельского поселения на 2024-2026 гг.</t>
  </si>
  <si>
    <t>от ____.____.2023 №_____</t>
  </si>
  <si>
    <t xml:space="preserve">                                                                                      Приложение 8</t>
  </si>
  <si>
    <t xml:space="preserve">                                                                                      Приложение  9 </t>
  </si>
  <si>
    <t xml:space="preserve">Предельная величина 
на   01.01.2027 г.
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</si>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</sst>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_ ;[Red]\-#,##0.00\ "/>
    <numFmt numFmtId="166" formatCode="#,##0.0"/>
    <numFmt numFmtId="167" formatCode="?"/>
  </numFmts>
  <fonts count="48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i/>
      <sz val="10"/>
      <color indexed="0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3" fillId="0" borderId="0"/>
  </cellStyleXfs>
  <cellXfs count="272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2" borderId="2" xfId="1" applyFont="1" applyFill="1" applyBorder="1" applyAlignment="1">
      <alignment horizontal="left" vertical="center" wrapText="1" readingOrder="1"/>
    </xf>
    <xf numFmtId="0" fontId="15" fillId="0" borderId="2" xfId="1" applyFont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15" fillId="2" borderId="2" xfId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left" vertical="center" wrapText="1" readingOrder="1"/>
    </xf>
    <xf numFmtId="0" fontId="15" fillId="3" borderId="2" xfId="1" applyFont="1" applyFill="1" applyBorder="1" applyAlignment="1">
      <alignment horizontal="center" vertical="center" wrapText="1" readingOrder="1"/>
    </xf>
    <xf numFmtId="0" fontId="20" fillId="0" borderId="0" xfId="0" applyFont="1"/>
    <xf numFmtId="49" fontId="2" fillId="4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right"/>
    </xf>
    <xf numFmtId="0" fontId="23" fillId="0" borderId="0" xfId="0" applyFont="1"/>
    <xf numFmtId="14" fontId="24" fillId="0" borderId="0" xfId="0" applyNumberFormat="1" applyFont="1"/>
    <xf numFmtId="0" fontId="24" fillId="0" borderId="0" xfId="0" applyFont="1"/>
    <xf numFmtId="0" fontId="22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 readingOrder="1"/>
    </xf>
    <xf numFmtId="0" fontId="26" fillId="0" borderId="16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7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0" fontId="27" fillId="0" borderId="0" xfId="0" applyFont="1"/>
    <xf numFmtId="2" fontId="19" fillId="4" borderId="2" xfId="0" applyNumberFormat="1" applyFont="1" applyFill="1" applyBorder="1" applyAlignment="1">
      <alignment horizontal="center" vertical="center"/>
    </xf>
    <xf numFmtId="2" fontId="19" fillId="4" borderId="2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14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4" borderId="18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1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2" fillId="0" borderId="0" xfId="0" applyFont="1"/>
    <xf numFmtId="0" fontId="3" fillId="0" borderId="2" xfId="0" applyFont="1" applyBorder="1" applyAlignment="1">
      <alignment horizontal="center" vertical="center"/>
    </xf>
    <xf numFmtId="165" fontId="0" fillId="0" borderId="0" xfId="0" applyNumberFormat="1"/>
    <xf numFmtId="4" fontId="21" fillId="0" borderId="0" xfId="0" applyNumberFormat="1" applyFont="1"/>
    <xf numFmtId="4" fontId="3" fillId="3" borderId="2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34" fillId="0" borderId="0" xfId="0" applyFont="1"/>
    <xf numFmtId="0" fontId="36" fillId="0" borderId="0" xfId="0" applyFont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top" wrapText="1"/>
    </xf>
    <xf numFmtId="0" fontId="34" fillId="0" borderId="2" xfId="0" applyFont="1" applyBorder="1" applyAlignment="1">
      <alignment vertical="center" wrapText="1"/>
    </xf>
    <xf numFmtId="166" fontId="3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36" fillId="0" borderId="0" xfId="0" applyFont="1"/>
    <xf numFmtId="0" fontId="3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38" fillId="0" borderId="0" xfId="0" applyFont="1" applyAlignment="1">
      <alignment horizontal="right" vertical="center"/>
    </xf>
    <xf numFmtId="0" fontId="0" fillId="3" borderId="0" xfId="0" applyFill="1"/>
    <xf numFmtId="0" fontId="39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0" fontId="4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5" fillId="0" borderId="2" xfId="1" applyNumberFormat="1" applyFont="1" applyBorder="1" applyAlignment="1">
      <alignment horizontal="center" vertical="center" wrapText="1" readingOrder="1"/>
    </xf>
    <xf numFmtId="4" fontId="11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 vertical="center"/>
    </xf>
    <xf numFmtId="4" fontId="15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3" fillId="3" borderId="2" xfId="0" applyNumberFormat="1" applyFont="1" applyFill="1" applyBorder="1" applyAlignment="1">
      <alignment horizontal="center" vertical="center"/>
    </xf>
    <xf numFmtId="4" fontId="26" fillId="3" borderId="2" xfId="1" applyNumberFormat="1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2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6" fillId="3" borderId="2" xfId="1" applyNumberFormat="1" applyFont="1" applyFill="1" applyBorder="1" applyAlignment="1">
      <alignment horizontal="center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4" fontId="6" fillId="0" borderId="2" xfId="1" applyNumberFormat="1" applyFont="1" applyBorder="1" applyAlignment="1">
      <alignment horizontal="center" vertical="center" wrapText="1" readingOrder="1"/>
    </xf>
    <xf numFmtId="4" fontId="16" fillId="2" borderId="2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4" fontId="16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49" fontId="43" fillId="0" borderId="2" xfId="0" applyNumberFormat="1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42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0" fontId="43" fillId="0" borderId="2" xfId="0" applyFont="1" applyBorder="1" applyAlignment="1">
      <alignment vertical="center" wrapText="1"/>
    </xf>
    <xf numFmtId="0" fontId="43" fillId="0" borderId="2" xfId="0" applyFont="1" applyBorder="1" applyAlignment="1">
      <alignment horizontal="center" vertical="center" wrapText="1"/>
    </xf>
    <xf numFmtId="4" fontId="4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 wrapText="1"/>
    </xf>
    <xf numFmtId="4" fontId="43" fillId="3" borderId="2" xfId="0" applyNumberFormat="1" applyFont="1" applyFill="1" applyBorder="1" applyAlignment="1">
      <alignment horizontal="center" vertical="center" wrapText="1"/>
    </xf>
    <xf numFmtId="4" fontId="19" fillId="3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45" fillId="0" borderId="0" xfId="0" applyFont="1"/>
    <xf numFmtId="4" fontId="45" fillId="0" borderId="0" xfId="0" applyNumberFormat="1" applyFont="1"/>
    <xf numFmtId="0" fontId="46" fillId="0" borderId="2" xfId="0" applyFont="1" applyBorder="1" applyAlignment="1">
      <alignment vertical="center" wrapText="1"/>
    </xf>
    <xf numFmtId="49" fontId="46" fillId="0" borderId="2" xfId="0" applyNumberFormat="1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horizontal="center" vertical="center" wrapText="1"/>
    </xf>
    <xf numFmtId="0" fontId="43" fillId="3" borderId="2" xfId="0" applyFont="1" applyFill="1" applyBorder="1" applyAlignment="1">
      <alignment vertical="center" wrapText="1"/>
    </xf>
    <xf numFmtId="49" fontId="43" fillId="3" borderId="2" xfId="0" applyNumberFormat="1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vertical="center" wrapText="1"/>
    </xf>
    <xf numFmtId="49" fontId="46" fillId="3" borderId="2" xfId="0" applyNumberFormat="1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4" fontId="46" fillId="3" borderId="2" xfId="0" applyNumberFormat="1" applyFont="1" applyFill="1" applyBorder="1" applyAlignment="1">
      <alignment horizontal="center" vertical="center" wrapText="1"/>
    </xf>
    <xf numFmtId="0" fontId="44" fillId="0" borderId="2" xfId="0" applyFont="1" applyBorder="1" applyAlignment="1">
      <alignment vertical="center" wrapText="1"/>
    </xf>
    <xf numFmtId="0" fontId="44" fillId="0" borderId="2" xfId="0" applyFont="1" applyBorder="1" applyAlignment="1">
      <alignment horizontal="center" vertical="center" wrapText="1"/>
    </xf>
    <xf numFmtId="4" fontId="44" fillId="0" borderId="2" xfId="0" applyNumberFormat="1" applyFont="1" applyBorder="1" applyAlignment="1">
      <alignment horizontal="center" vertical="center" wrapText="1"/>
    </xf>
    <xf numFmtId="0" fontId="19" fillId="5" borderId="2" xfId="0" applyFont="1" applyFill="1" applyBorder="1" applyAlignment="1">
      <alignment vertical="center" wrapText="1"/>
    </xf>
    <xf numFmtId="49" fontId="19" fillId="5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vertical="center" wrapText="1"/>
    </xf>
    <xf numFmtId="49" fontId="19" fillId="6" borderId="2" xfId="0" applyNumberFormat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4" fontId="19" fillId="6" borderId="2" xfId="0" applyNumberFormat="1" applyFont="1" applyFill="1" applyBorder="1" applyAlignment="1">
      <alignment horizontal="center" vertical="center" wrapText="1"/>
    </xf>
    <xf numFmtId="49" fontId="44" fillId="3" borderId="2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4" fontId="3" fillId="0" borderId="2" xfId="0" applyNumberFormat="1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9" fontId="40" fillId="3" borderId="0" xfId="0" applyNumberFormat="1" applyFont="1" applyFill="1" applyAlignment="1">
      <alignment horizontal="right" vertical="center" wrapText="1"/>
    </xf>
    <xf numFmtId="167" fontId="42" fillId="3" borderId="2" xfId="0" applyNumberFormat="1" applyFont="1" applyFill="1" applyBorder="1" applyAlignment="1">
      <alignment horizontal="justify" vertical="center" wrapText="1"/>
    </xf>
    <xf numFmtId="49" fontId="42" fillId="3" borderId="2" xfId="0" applyNumberFormat="1" applyFont="1" applyFill="1" applyBorder="1" applyAlignment="1">
      <alignment horizontal="center" vertical="center" wrapText="1"/>
    </xf>
    <xf numFmtId="49" fontId="42" fillId="3" borderId="2" xfId="0" applyNumberFormat="1" applyFont="1" applyFill="1" applyBorder="1" applyAlignment="1">
      <alignment horizontal="justify" vertical="center" wrapText="1"/>
    </xf>
    <xf numFmtId="49" fontId="43" fillId="3" borderId="2" xfId="0" applyNumberFormat="1" applyFont="1" applyFill="1" applyBorder="1" applyAlignment="1">
      <alignment horizontal="justify" vertical="center" wrapText="1"/>
    </xf>
    <xf numFmtId="4" fontId="43" fillId="3" borderId="2" xfId="0" applyNumberFormat="1" applyFont="1" applyFill="1" applyBorder="1" applyAlignment="1">
      <alignment horizontal="center" vertical="center"/>
    </xf>
    <xf numFmtId="49" fontId="44" fillId="3" borderId="2" xfId="0" applyNumberFormat="1" applyFont="1" applyFill="1" applyBorder="1" applyAlignment="1">
      <alignment horizontal="justify" vertical="center" wrapText="1"/>
    </xf>
    <xf numFmtId="4" fontId="44" fillId="3" borderId="2" xfId="0" applyNumberFormat="1" applyFont="1" applyFill="1" applyBorder="1" applyAlignment="1">
      <alignment horizontal="center" vertical="center"/>
    </xf>
    <xf numFmtId="167" fontId="44" fillId="3" borderId="2" xfId="0" applyNumberFormat="1" applyFont="1" applyFill="1" applyBorder="1" applyAlignment="1">
      <alignment horizontal="justify" vertical="center" wrapText="1"/>
    </xf>
    <xf numFmtId="49" fontId="19" fillId="3" borderId="2" xfId="0" applyNumberFormat="1" applyFont="1" applyFill="1" applyBorder="1" applyAlignment="1">
      <alignment horizontal="justify" vertical="center" wrapText="1"/>
    </xf>
    <xf numFmtId="4" fontId="19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167" fontId="43" fillId="3" borderId="2" xfId="0" applyNumberFormat="1" applyFont="1" applyFill="1" applyBorder="1" applyAlignment="1">
      <alignment horizontal="justify" vertical="center" wrapText="1"/>
    </xf>
    <xf numFmtId="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2" fillId="4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wrapText="1"/>
    </xf>
    <xf numFmtId="4" fontId="2" fillId="4" borderId="2" xfId="2" applyNumberFormat="1" applyFont="1" applyFill="1" applyBorder="1" applyAlignment="1">
      <alignment horizontal="center" wrapText="1"/>
    </xf>
    <xf numFmtId="0" fontId="3" fillId="0" borderId="2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0" fontId="0" fillId="3" borderId="0" xfId="0" applyFill="1" applyAlignment="1">
      <alignment horizontal="center"/>
    </xf>
    <xf numFmtId="4" fontId="0" fillId="3" borderId="0" xfId="0" applyNumberFormat="1" applyFill="1"/>
    <xf numFmtId="4" fontId="0" fillId="3" borderId="0" xfId="0" applyNumberFormat="1" applyFill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18" fillId="0" borderId="0" xfId="0" applyFont="1"/>
    <xf numFmtId="4" fontId="3" fillId="0" borderId="0" xfId="0" applyNumberFormat="1" applyFont="1" applyAlignment="1">
      <alignment horizontal="right" vertical="center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/>
    <xf numFmtId="2" fontId="19" fillId="4" borderId="3" xfId="0" applyNumberFormat="1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25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36" fillId="3" borderId="0" xfId="0" applyFont="1" applyFill="1" applyAlignment="1">
      <alignment horizontal="right"/>
    </xf>
    <xf numFmtId="167" fontId="42" fillId="3" borderId="3" xfId="0" applyNumberFormat="1" applyFont="1" applyFill="1" applyBorder="1" applyAlignment="1">
      <alignment horizontal="center" vertical="center" wrapText="1"/>
    </xf>
    <xf numFmtId="167" fontId="42" fillId="3" borderId="4" xfId="0" applyNumberFormat="1" applyFont="1" applyFill="1" applyBorder="1" applyAlignment="1">
      <alignment horizontal="center" vertical="center" wrapText="1"/>
    </xf>
    <xf numFmtId="49" fontId="42" fillId="3" borderId="3" xfId="0" applyNumberFormat="1" applyFont="1" applyFill="1" applyBorder="1" applyAlignment="1">
      <alignment horizontal="center" vertical="center" wrapText="1"/>
    </xf>
    <xf numFmtId="49" fontId="42" fillId="3" borderId="4" xfId="0" applyNumberFormat="1" applyFont="1" applyFill="1" applyBorder="1" applyAlignment="1">
      <alignment horizontal="center" vertical="center" wrapText="1"/>
    </xf>
    <xf numFmtId="49" fontId="42" fillId="3" borderId="17" xfId="0" applyNumberFormat="1" applyFont="1" applyFill="1" applyBorder="1" applyAlignment="1">
      <alignment horizontal="center" vertical="center" wrapText="1"/>
    </xf>
    <xf numFmtId="49" fontId="42" fillId="3" borderId="20" xfId="0" applyNumberFormat="1" applyFont="1" applyFill="1" applyBorder="1" applyAlignment="1">
      <alignment horizontal="center" vertical="center" wrapText="1"/>
    </xf>
    <xf numFmtId="49" fontId="42" fillId="3" borderId="18" xfId="0" applyNumberFormat="1" applyFont="1" applyFill="1" applyBorder="1" applyAlignment="1">
      <alignment horizontal="center" vertical="center" wrapText="1"/>
    </xf>
    <xf numFmtId="49" fontId="42" fillId="3" borderId="2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12" fillId="3" borderId="0" xfId="0" applyFont="1" applyFill="1" applyAlignment="1">
      <alignment horizontal="center" wrapText="1"/>
    </xf>
    <xf numFmtId="0" fontId="19" fillId="0" borderId="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justify"/>
    </xf>
    <xf numFmtId="0" fontId="17" fillId="0" borderId="22" xfId="0" applyFont="1" applyBorder="1" applyAlignment="1">
      <alignment horizontal="center" vertical="justify"/>
    </xf>
    <xf numFmtId="0" fontId="47" fillId="0" borderId="1" xfId="0" applyFont="1" applyBorder="1"/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6.200\Users\User\Desktop\&#1041;&#1070;&#1044;&#1046;&#1045;&#1058;\&#1073;&#1102;&#1076;&#1078;&#1077;&#1090;%202021-2023\&#1073;&#1102;&#1076;&#1078;&#1077;&#1090;2021-2023\&#1056;&#1072;&#1089;&#1093;&#1086;&#1076;&#1099;-&#1076;&#1086;&#1093;&#1086;&#1076;&#1099;%20&#1085;&#1072;%2021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2"/>
      <sheetName val="приложение 2 с КЦ"/>
      <sheetName val="ПРИЛОЖЕНИЕ 3"/>
      <sheetName val="ПРИЛОЖЕНИЕ 6"/>
      <sheetName val="ПРИЛОЖЕНИЕ 6.1."/>
      <sheetName val="ПРИЛОЖЕНИЕ 7"/>
      <sheetName val="ПРИЛОЖЕНИЕ 9"/>
      <sheetName val="ПРИЛОЖЕНИЕ 10"/>
      <sheetName val="ПРИЛОЖЕНИЕ 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46">
          <cell r="H46">
            <v>0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opLeftCell="A31" workbookViewId="0">
      <selection activeCell="F30" sqref="F30"/>
    </sheetView>
  </sheetViews>
  <sheetFormatPr defaultRowHeight="15" x14ac:dyDescent="0.25"/>
  <cols>
    <col min="1" max="1" width="18.28515625" style="9" customWidth="1"/>
    <col min="2" max="2" width="29.140625" customWidth="1"/>
    <col min="3" max="3" width="12.7109375" style="124" customWidth="1"/>
    <col min="4" max="4" width="8.42578125" style="7" customWidth="1"/>
    <col min="5" max="5" width="12.28515625" style="124" customWidth="1"/>
    <col min="6" max="6" width="12.5703125" style="124" customWidth="1"/>
    <col min="8" max="8" width="12.85546875" bestFit="1" customWidth="1"/>
  </cols>
  <sheetData>
    <row r="1" spans="1:6" x14ac:dyDescent="0.25">
      <c r="A1" s="8"/>
      <c r="B1" s="1"/>
      <c r="C1" s="210"/>
      <c r="D1" s="230" t="s">
        <v>0</v>
      </c>
      <c r="E1" s="230"/>
      <c r="F1" s="230"/>
    </row>
    <row r="2" spans="1:6" x14ac:dyDescent="0.25">
      <c r="A2" s="8"/>
      <c r="B2" s="1"/>
      <c r="C2" s="210"/>
      <c r="D2" s="230" t="s">
        <v>1</v>
      </c>
      <c r="E2" s="230"/>
      <c r="F2" s="230"/>
    </row>
    <row r="3" spans="1:6" x14ac:dyDescent="0.25">
      <c r="A3" s="8"/>
      <c r="B3" s="1"/>
      <c r="C3" s="230" t="s">
        <v>2</v>
      </c>
      <c r="D3" s="230"/>
      <c r="E3" s="230"/>
      <c r="F3" s="230"/>
    </row>
    <row r="4" spans="1:6" x14ac:dyDescent="0.25">
      <c r="B4" s="1"/>
      <c r="C4" s="230" t="s">
        <v>529</v>
      </c>
      <c r="D4" s="230"/>
      <c r="E4" s="230"/>
      <c r="F4" s="230"/>
    </row>
    <row r="5" spans="1:6" ht="27" customHeight="1" x14ac:dyDescent="0.25">
      <c r="A5" s="228" t="s">
        <v>528</v>
      </c>
      <c r="B5" s="228"/>
      <c r="C5" s="228"/>
      <c r="D5" s="228"/>
      <c r="E5" s="228"/>
      <c r="F5" s="229"/>
    </row>
    <row r="6" spans="1:6" ht="63" x14ac:dyDescent="0.25">
      <c r="A6" s="3" t="s">
        <v>3</v>
      </c>
      <c r="B6" s="3" t="s">
        <v>4</v>
      </c>
      <c r="C6" s="12" t="s">
        <v>62</v>
      </c>
      <c r="D6" s="3" t="s">
        <v>5</v>
      </c>
      <c r="E6" s="12" t="s">
        <v>358</v>
      </c>
      <c r="F6" s="12" t="s">
        <v>359</v>
      </c>
    </row>
    <row r="7" spans="1:6" ht="21" x14ac:dyDescent="0.25">
      <c r="A7" s="2"/>
      <c r="B7" s="3" t="s">
        <v>6</v>
      </c>
      <c r="C7" s="12">
        <f>+C8+C23</f>
        <v>41187.762999999999</v>
      </c>
      <c r="D7" s="3"/>
      <c r="E7" s="12">
        <f>+E8+E23</f>
        <v>41773.863000000005</v>
      </c>
      <c r="F7" s="12">
        <f>+F8+F23</f>
        <v>42429.563000000002</v>
      </c>
    </row>
    <row r="8" spans="1:6" x14ac:dyDescent="0.25">
      <c r="A8" s="2"/>
      <c r="B8" s="3" t="s">
        <v>7</v>
      </c>
      <c r="C8" s="12">
        <f>+C9+C11+C14+C16+C18</f>
        <v>40053.699999999997</v>
      </c>
      <c r="D8" s="3"/>
      <c r="E8" s="12">
        <f>+E9+E11+E14+E16+E18</f>
        <v>40639.800000000003</v>
      </c>
      <c r="F8" s="12">
        <f>+F9+F11+F14+F16+F18</f>
        <v>41295.5</v>
      </c>
    </row>
    <row r="9" spans="1:6" ht="27" customHeight="1" x14ac:dyDescent="0.25">
      <c r="A9" s="2" t="s">
        <v>8</v>
      </c>
      <c r="B9" s="3" t="s">
        <v>9</v>
      </c>
      <c r="C9" s="12">
        <f>SUM(C10:C10)</f>
        <v>5222.8999999999996</v>
      </c>
      <c r="D9" s="3"/>
      <c r="E9" s="12">
        <f>SUM(E10:E10)</f>
        <v>5494.5</v>
      </c>
      <c r="F9" s="12">
        <f>SUM(F10:F10)</f>
        <v>5780.2</v>
      </c>
    </row>
    <row r="10" spans="1:6" ht="90" x14ac:dyDescent="0.25">
      <c r="A10" s="11" t="s">
        <v>10</v>
      </c>
      <c r="B10" s="11" t="s">
        <v>11</v>
      </c>
      <c r="C10" s="119">
        <v>5222.8999999999996</v>
      </c>
      <c r="D10" s="14"/>
      <c r="E10" s="119">
        <v>5494.5</v>
      </c>
      <c r="F10" s="119">
        <v>5780.2</v>
      </c>
    </row>
    <row r="11" spans="1:6" ht="31.5" x14ac:dyDescent="0.25">
      <c r="A11" s="2" t="s">
        <v>12</v>
      </c>
      <c r="B11" s="3" t="s">
        <v>13</v>
      </c>
      <c r="C11" s="12">
        <f>SUM(C12:C13)</f>
        <v>5145</v>
      </c>
      <c r="D11" s="3"/>
      <c r="E11" s="12">
        <f>SUM(E12:E13)</f>
        <v>5460</v>
      </c>
      <c r="F11" s="12">
        <f>SUM(F12:F13)</f>
        <v>5830</v>
      </c>
    </row>
    <row r="12" spans="1:6" ht="78.75" x14ac:dyDescent="0.25">
      <c r="A12" s="11" t="s">
        <v>14</v>
      </c>
      <c r="B12" s="11" t="s">
        <v>15</v>
      </c>
      <c r="C12" s="120">
        <v>2500</v>
      </c>
      <c r="D12" s="15"/>
      <c r="E12" s="120">
        <v>2660</v>
      </c>
      <c r="F12" s="120">
        <v>2840</v>
      </c>
    </row>
    <row r="13" spans="1:6" ht="90" x14ac:dyDescent="0.25">
      <c r="A13" s="11" t="s">
        <v>16</v>
      </c>
      <c r="B13" s="11" t="s">
        <v>17</v>
      </c>
      <c r="C13" s="120">
        <v>2645</v>
      </c>
      <c r="D13" s="15"/>
      <c r="E13" s="120">
        <v>2800</v>
      </c>
      <c r="F13" s="120">
        <v>2990</v>
      </c>
    </row>
    <row r="14" spans="1:6" ht="21" x14ac:dyDescent="0.25">
      <c r="A14" s="2" t="s">
        <v>18</v>
      </c>
      <c r="B14" s="3" t="s">
        <v>19</v>
      </c>
      <c r="C14" s="12">
        <f>+C15</f>
        <v>286.8</v>
      </c>
      <c r="D14" s="3"/>
      <c r="E14" s="12">
        <f>+E15</f>
        <v>286.3</v>
      </c>
      <c r="F14" s="12">
        <f>+F15</f>
        <v>286.3</v>
      </c>
    </row>
    <row r="15" spans="1:6" ht="22.5" x14ac:dyDescent="0.25">
      <c r="A15" s="11" t="s">
        <v>20</v>
      </c>
      <c r="B15" s="11" t="s">
        <v>19</v>
      </c>
      <c r="C15" s="121">
        <v>286.8</v>
      </c>
      <c r="D15" s="16"/>
      <c r="E15" s="121">
        <v>286.3</v>
      </c>
      <c r="F15" s="121">
        <v>286.3</v>
      </c>
    </row>
    <row r="16" spans="1:6" ht="21" x14ac:dyDescent="0.25">
      <c r="A16" s="2" t="s">
        <v>21</v>
      </c>
      <c r="B16" s="3" t="s">
        <v>22</v>
      </c>
      <c r="C16" s="12">
        <f>+C17</f>
        <v>4449</v>
      </c>
      <c r="D16" s="3"/>
      <c r="E16" s="12">
        <f>+E17</f>
        <v>4449</v>
      </c>
      <c r="F16" s="12">
        <f>+F17</f>
        <v>4449</v>
      </c>
    </row>
    <row r="17" spans="1:6" ht="56.25" x14ac:dyDescent="0.25">
      <c r="A17" s="11" t="s">
        <v>23</v>
      </c>
      <c r="B17" s="11" t="s">
        <v>24</v>
      </c>
      <c r="C17" s="119">
        <v>4449</v>
      </c>
      <c r="D17" s="14"/>
      <c r="E17" s="119">
        <v>4449</v>
      </c>
      <c r="F17" s="119">
        <v>4449</v>
      </c>
    </row>
    <row r="18" spans="1:6" ht="21" x14ac:dyDescent="0.25">
      <c r="A18" s="2" t="s">
        <v>25</v>
      </c>
      <c r="B18" s="3" t="s">
        <v>26</v>
      </c>
      <c r="C18" s="12">
        <f>+C19+C21</f>
        <v>24950</v>
      </c>
      <c r="D18" s="3"/>
      <c r="E18" s="12">
        <f>+E19+E21</f>
        <v>24950</v>
      </c>
      <c r="F18" s="12">
        <f>+F19+F21</f>
        <v>24950</v>
      </c>
    </row>
    <row r="19" spans="1:6" ht="22.5" x14ac:dyDescent="0.25">
      <c r="A19" s="10" t="s">
        <v>27</v>
      </c>
      <c r="B19" s="10" t="s">
        <v>28</v>
      </c>
      <c r="C19" s="12">
        <f>+C20</f>
        <v>14254</v>
      </c>
      <c r="D19" s="3"/>
      <c r="E19" s="12">
        <f>+E20</f>
        <v>14254</v>
      </c>
      <c r="F19" s="12">
        <f>+F20</f>
        <v>14254</v>
      </c>
    </row>
    <row r="20" spans="1:6" ht="45" x14ac:dyDescent="0.25">
      <c r="A20" s="11" t="s">
        <v>29</v>
      </c>
      <c r="B20" s="11" t="s">
        <v>30</v>
      </c>
      <c r="C20" s="122">
        <v>14254</v>
      </c>
      <c r="D20" s="17"/>
      <c r="E20" s="122">
        <v>14254</v>
      </c>
      <c r="F20" s="122">
        <v>14254</v>
      </c>
    </row>
    <row r="21" spans="1:6" ht="22.5" x14ac:dyDescent="0.25">
      <c r="A21" s="10" t="s">
        <v>31</v>
      </c>
      <c r="B21" s="10" t="s">
        <v>32</v>
      </c>
      <c r="C21" s="12">
        <f>+C22</f>
        <v>10696</v>
      </c>
      <c r="D21" s="3"/>
      <c r="E21" s="12">
        <f>+E22</f>
        <v>10696</v>
      </c>
      <c r="F21" s="12">
        <f>+F22</f>
        <v>10696</v>
      </c>
    </row>
    <row r="22" spans="1:6" ht="45" x14ac:dyDescent="0.25">
      <c r="A22" s="11" t="s">
        <v>33</v>
      </c>
      <c r="B22" s="11" t="s">
        <v>34</v>
      </c>
      <c r="C22" s="122">
        <v>10696</v>
      </c>
      <c r="D22" s="17"/>
      <c r="E22" s="122">
        <v>10696</v>
      </c>
      <c r="F22" s="122">
        <v>10696</v>
      </c>
    </row>
    <row r="23" spans="1:6" x14ac:dyDescent="0.25">
      <c r="A23" s="10"/>
      <c r="B23" s="3" t="s">
        <v>35</v>
      </c>
      <c r="C23" s="12">
        <f>+C24</f>
        <v>1134.0630000000001</v>
      </c>
      <c r="D23" s="3"/>
      <c r="E23" s="12">
        <f>+E24</f>
        <v>1134.0630000000001</v>
      </c>
      <c r="F23" s="12">
        <f>+F24</f>
        <v>1134.0630000000001</v>
      </c>
    </row>
    <row r="24" spans="1:6" ht="52.5" x14ac:dyDescent="0.25">
      <c r="A24" s="2" t="s">
        <v>36</v>
      </c>
      <c r="B24" s="3" t="s">
        <v>37</v>
      </c>
      <c r="C24" s="12">
        <f>SUM(C25:C26)</f>
        <v>1134.0630000000001</v>
      </c>
      <c r="D24" s="3"/>
      <c r="E24" s="12">
        <f>SUM(E25:E26)</f>
        <v>1134.0630000000001</v>
      </c>
      <c r="F24" s="12">
        <f>SUM(F25:F26)</f>
        <v>1134.0630000000001</v>
      </c>
    </row>
    <row r="25" spans="1:6" ht="78.75" x14ac:dyDescent="0.25">
      <c r="A25" s="18" t="s">
        <v>38</v>
      </c>
      <c r="B25" s="18" t="s">
        <v>39</v>
      </c>
      <c r="C25" s="123">
        <v>134.06299999999999</v>
      </c>
      <c r="D25" s="19"/>
      <c r="E25" s="123">
        <v>134.06299999999999</v>
      </c>
      <c r="F25" s="123">
        <v>134.06299999999999</v>
      </c>
    </row>
    <row r="26" spans="1:6" ht="90" x14ac:dyDescent="0.25">
      <c r="A26" s="11" t="s">
        <v>40</v>
      </c>
      <c r="B26" s="11" t="s">
        <v>41</v>
      </c>
      <c r="C26" s="123">
        <v>1000</v>
      </c>
      <c r="D26" s="19"/>
      <c r="E26" s="123">
        <v>1000</v>
      </c>
      <c r="F26" s="123">
        <v>1000</v>
      </c>
    </row>
    <row r="27" spans="1:6" ht="21" x14ac:dyDescent="0.25">
      <c r="A27" s="2" t="s">
        <v>42</v>
      </c>
      <c r="B27" s="3" t="s">
        <v>43</v>
      </c>
      <c r="C27" s="12">
        <f>+C28</f>
        <v>36254.219999999994</v>
      </c>
      <c r="D27" s="3"/>
      <c r="E27" s="12">
        <f>+E28</f>
        <v>36608.954859999998</v>
      </c>
      <c r="F27" s="12">
        <f>+F28</f>
        <v>26423.420000000002</v>
      </c>
    </row>
    <row r="28" spans="1:6" s="4" customFormat="1" ht="52.5" x14ac:dyDescent="0.2">
      <c r="A28" s="2" t="s">
        <v>44</v>
      </c>
      <c r="B28" s="3" t="s">
        <v>45</v>
      </c>
      <c r="C28" s="12">
        <f>+C29+C30+C37+C40</f>
        <v>36254.219999999994</v>
      </c>
      <c r="D28" s="3"/>
      <c r="E28" s="12">
        <f>+E29+E30+E37+E40</f>
        <v>36608.954859999998</v>
      </c>
      <c r="F28" s="12">
        <f>+F29+F30+F37+F40</f>
        <v>26423.420000000002</v>
      </c>
    </row>
    <row r="29" spans="1:6" s="4" customFormat="1" ht="31.5" x14ac:dyDescent="0.2">
      <c r="A29" s="131" t="s">
        <v>202</v>
      </c>
      <c r="B29" s="132" t="s">
        <v>46</v>
      </c>
      <c r="C29" s="133">
        <f>5440.9+17601.3</f>
        <v>23042.199999999997</v>
      </c>
      <c r="D29" s="134"/>
      <c r="E29" s="133">
        <f>5522.3+18562.9</f>
        <v>24085.200000000001</v>
      </c>
      <c r="F29" s="133">
        <f>5515.5+19259.7</f>
        <v>24775.200000000001</v>
      </c>
    </row>
    <row r="30" spans="1:6" s="4" customFormat="1" ht="31.5" x14ac:dyDescent="0.2">
      <c r="A30" s="131" t="s">
        <v>47</v>
      </c>
      <c r="B30" s="132" t="s">
        <v>48</v>
      </c>
      <c r="C30" s="135">
        <f>SUM(C31:C36)</f>
        <v>12580</v>
      </c>
      <c r="D30" s="132"/>
      <c r="E30" s="135">
        <f>SUM(E31:E36)</f>
        <v>11880.334860000001</v>
      </c>
      <c r="F30" s="135">
        <f>SUM(F31:F36)</f>
        <v>1644.7</v>
      </c>
    </row>
    <row r="31" spans="1:6" ht="22.5" x14ac:dyDescent="0.25">
      <c r="A31" s="11" t="s">
        <v>49</v>
      </c>
      <c r="B31" s="11" t="s">
        <v>50</v>
      </c>
      <c r="C31" s="120">
        <v>1981.9</v>
      </c>
      <c r="D31" s="15">
        <v>1022</v>
      </c>
      <c r="E31" s="120">
        <v>1644.7</v>
      </c>
      <c r="F31" s="120">
        <v>1644.7</v>
      </c>
    </row>
    <row r="32" spans="1:6" ht="22.5" x14ac:dyDescent="0.25">
      <c r="A32" s="11" t="s">
        <v>49</v>
      </c>
      <c r="B32" s="11" t="s">
        <v>50</v>
      </c>
      <c r="C32" s="123">
        <v>680.8</v>
      </c>
      <c r="D32" s="15">
        <v>1055</v>
      </c>
      <c r="E32" s="120">
        <v>0</v>
      </c>
      <c r="F32" s="120">
        <v>0</v>
      </c>
    </row>
    <row r="33" spans="1:8" ht="22.5" x14ac:dyDescent="0.25">
      <c r="A33" s="11" t="s">
        <v>49</v>
      </c>
      <c r="B33" s="11" t="s">
        <v>50</v>
      </c>
      <c r="C33" s="123">
        <v>1020.4</v>
      </c>
      <c r="D33" s="15">
        <v>1077</v>
      </c>
      <c r="E33" s="120">
        <v>0</v>
      </c>
      <c r="F33" s="120">
        <v>0</v>
      </c>
    </row>
    <row r="34" spans="1:8" ht="22.5" x14ac:dyDescent="0.25">
      <c r="A34" s="11" t="s">
        <v>49</v>
      </c>
      <c r="B34" s="11" t="s">
        <v>50</v>
      </c>
      <c r="C34" s="123">
        <v>896.9</v>
      </c>
      <c r="D34" s="15">
        <v>1083</v>
      </c>
      <c r="E34" s="120">
        <v>0</v>
      </c>
      <c r="F34" s="120">
        <v>0</v>
      </c>
    </row>
    <row r="35" spans="1:8" ht="22.5" x14ac:dyDescent="0.25">
      <c r="A35" s="11" t="s">
        <v>49</v>
      </c>
      <c r="B35" s="11" t="s">
        <v>50</v>
      </c>
      <c r="C35" s="123">
        <v>0</v>
      </c>
      <c r="D35" s="15">
        <v>1044</v>
      </c>
      <c r="E35" s="120">
        <v>10235.63486</v>
      </c>
      <c r="F35" s="120">
        <v>0</v>
      </c>
    </row>
    <row r="36" spans="1:8" ht="33.75" x14ac:dyDescent="0.25">
      <c r="A36" s="11" t="s">
        <v>374</v>
      </c>
      <c r="B36" s="11" t="s">
        <v>375</v>
      </c>
      <c r="C36" s="123">
        <v>8000</v>
      </c>
      <c r="D36" s="15" t="s">
        <v>376</v>
      </c>
      <c r="E36" s="120">
        <v>0</v>
      </c>
      <c r="F36" s="120">
        <v>0</v>
      </c>
    </row>
    <row r="37" spans="1:8" ht="31.5" x14ac:dyDescent="0.25">
      <c r="A37" s="2" t="s">
        <v>51</v>
      </c>
      <c r="B37" s="3" t="s">
        <v>52</v>
      </c>
      <c r="C37" s="12">
        <f>SUM(C38:C39)</f>
        <v>332.02</v>
      </c>
      <c r="D37" s="3"/>
      <c r="E37" s="12">
        <f>SUM(E38:E39)</f>
        <v>343.41999999999996</v>
      </c>
      <c r="F37" s="12">
        <f>SUM(F38:F39)</f>
        <v>3.52</v>
      </c>
    </row>
    <row r="38" spans="1:8" ht="45" x14ac:dyDescent="0.25">
      <c r="A38" s="11" t="s">
        <v>53</v>
      </c>
      <c r="B38" s="11" t="s">
        <v>54</v>
      </c>
      <c r="C38" s="123">
        <v>3.52</v>
      </c>
      <c r="D38" s="19">
        <v>3038</v>
      </c>
      <c r="E38" s="123">
        <v>3.52</v>
      </c>
      <c r="F38" s="123">
        <v>3.52</v>
      </c>
    </row>
    <row r="39" spans="1:8" ht="53.25" customHeight="1" x14ac:dyDescent="0.25">
      <c r="A39" s="11" t="s">
        <v>55</v>
      </c>
      <c r="B39" s="11" t="s">
        <v>56</v>
      </c>
      <c r="C39" s="123">
        <v>328.5</v>
      </c>
      <c r="D39" s="19" t="s">
        <v>527</v>
      </c>
      <c r="E39" s="123">
        <v>339.9</v>
      </c>
      <c r="F39" s="123">
        <v>0</v>
      </c>
    </row>
    <row r="40" spans="1:8" s="116" customFormat="1" ht="21" x14ac:dyDescent="0.25">
      <c r="A40" s="2" t="s">
        <v>57</v>
      </c>
      <c r="B40" s="3" t="s">
        <v>58</v>
      </c>
      <c r="C40" s="138">
        <f>C41</f>
        <v>300</v>
      </c>
      <c r="D40" s="139"/>
      <c r="E40" s="138">
        <f>E41</f>
        <v>300</v>
      </c>
      <c r="F40" s="138">
        <f>F41</f>
        <v>0</v>
      </c>
    </row>
    <row r="41" spans="1:8" ht="33.75" x14ac:dyDescent="0.25">
      <c r="A41" s="11" t="s">
        <v>59</v>
      </c>
      <c r="B41" s="11" t="s">
        <v>60</v>
      </c>
      <c r="C41" s="120">
        <v>300</v>
      </c>
      <c r="D41" s="15"/>
      <c r="E41" s="120">
        <v>300</v>
      </c>
      <c r="F41" s="120">
        <v>0</v>
      </c>
    </row>
    <row r="42" spans="1:8" x14ac:dyDescent="0.25">
      <c r="A42" s="2"/>
      <c r="B42" s="2" t="s">
        <v>61</v>
      </c>
      <c r="C42" s="12">
        <f>+C27+C7</f>
        <v>77441.982999999993</v>
      </c>
      <c r="D42" s="3"/>
      <c r="E42" s="12">
        <f>+E27+E7</f>
        <v>78382.81786000001</v>
      </c>
      <c r="F42" s="12">
        <f>+F27+F7</f>
        <v>68852.983000000007</v>
      </c>
      <c r="H42" s="87"/>
    </row>
  </sheetData>
  <mergeCells count="5">
    <mergeCell ref="A5:F5"/>
    <mergeCell ref="D1:F1"/>
    <mergeCell ref="D2:F2"/>
    <mergeCell ref="C3:F3"/>
    <mergeCell ref="C4:F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0"/>
  <sheetViews>
    <sheetView workbookViewId="0">
      <selection activeCell="I1" sqref="I1:K4"/>
    </sheetView>
  </sheetViews>
  <sheetFormatPr defaultRowHeight="15" x14ac:dyDescent="0.25"/>
  <cols>
    <col min="1" max="1" width="26" customWidth="1"/>
    <col min="2" max="11" width="12.28515625" customWidth="1"/>
  </cols>
  <sheetData>
    <row r="1" spans="1:11" ht="15.75" x14ac:dyDescent="0.25">
      <c r="D1" s="93"/>
      <c r="E1" s="93"/>
      <c r="F1" s="93"/>
      <c r="G1" s="93"/>
      <c r="H1" s="93"/>
      <c r="I1" s="263" t="s">
        <v>234</v>
      </c>
      <c r="J1" s="263"/>
      <c r="K1" s="263"/>
    </row>
    <row r="2" spans="1:11" x14ac:dyDescent="0.25">
      <c r="I2" s="263" t="s">
        <v>213</v>
      </c>
      <c r="J2" s="263"/>
      <c r="K2" s="263"/>
    </row>
    <row r="3" spans="1:11" x14ac:dyDescent="0.25">
      <c r="I3" s="263" t="s">
        <v>2</v>
      </c>
      <c r="J3" s="263"/>
      <c r="K3" s="263"/>
    </row>
    <row r="4" spans="1:11" x14ac:dyDescent="0.25">
      <c r="I4" s="263" t="s">
        <v>529</v>
      </c>
      <c r="J4" s="263"/>
      <c r="K4" s="263"/>
    </row>
    <row r="5" spans="1:11" ht="28.5" customHeight="1" x14ac:dyDescent="0.25">
      <c r="A5" s="268" t="s">
        <v>360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</row>
    <row r="6" spans="1:11" ht="18.75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6" t="s">
        <v>214</v>
      </c>
    </row>
    <row r="7" spans="1:11" ht="75" x14ac:dyDescent="0.25">
      <c r="A7" s="97" t="s">
        <v>215</v>
      </c>
      <c r="B7" s="98" t="s">
        <v>216</v>
      </c>
      <c r="C7" s="98" t="s">
        <v>361</v>
      </c>
      <c r="D7" s="98" t="s">
        <v>217</v>
      </c>
      <c r="E7" s="98" t="s">
        <v>218</v>
      </c>
      <c r="F7" s="98" t="s">
        <v>362</v>
      </c>
      <c r="G7" s="98" t="s">
        <v>232</v>
      </c>
      <c r="H7" s="98" t="s">
        <v>233</v>
      </c>
      <c r="I7" s="98" t="s">
        <v>363</v>
      </c>
      <c r="J7" s="98" t="s">
        <v>364</v>
      </c>
      <c r="K7" s="98" t="s">
        <v>532</v>
      </c>
    </row>
    <row r="8" spans="1:11" ht="63" x14ac:dyDescent="0.25">
      <c r="A8" s="99" t="s">
        <v>219</v>
      </c>
      <c r="B8" s="100">
        <v>0</v>
      </c>
      <c r="C8" s="100">
        <v>0</v>
      </c>
      <c r="D8" s="100">
        <v>0</v>
      </c>
      <c r="E8" s="100">
        <f>B8+C8-D8</f>
        <v>0</v>
      </c>
      <c r="F8" s="100">
        <f t="shared" ref="F8:K9" si="0">C8+D8-E8</f>
        <v>0</v>
      </c>
      <c r="G8" s="100">
        <f t="shared" si="0"/>
        <v>0</v>
      </c>
      <c r="H8" s="100">
        <f t="shared" si="0"/>
        <v>0</v>
      </c>
      <c r="I8" s="100">
        <f t="shared" si="0"/>
        <v>0</v>
      </c>
      <c r="J8" s="100">
        <f t="shared" si="0"/>
        <v>0</v>
      </c>
      <c r="K8" s="100">
        <f t="shared" si="0"/>
        <v>0</v>
      </c>
    </row>
    <row r="9" spans="1:11" ht="31.5" x14ac:dyDescent="0.25">
      <c r="A9" s="99" t="s">
        <v>220</v>
      </c>
      <c r="B9" s="100">
        <v>0</v>
      </c>
      <c r="C9" s="100">
        <v>0</v>
      </c>
      <c r="D9" s="100">
        <v>0</v>
      </c>
      <c r="E9" s="100">
        <f>B9+C9-D9</f>
        <v>0</v>
      </c>
      <c r="F9" s="100">
        <f t="shared" si="0"/>
        <v>0</v>
      </c>
      <c r="G9" s="100">
        <f t="shared" si="0"/>
        <v>0</v>
      </c>
      <c r="H9" s="100">
        <f t="shared" si="0"/>
        <v>0</v>
      </c>
      <c r="I9" s="100">
        <f t="shared" si="0"/>
        <v>0</v>
      </c>
      <c r="J9" s="100">
        <f t="shared" si="0"/>
        <v>0</v>
      </c>
      <c r="K9" s="100">
        <f t="shared" si="0"/>
        <v>0</v>
      </c>
    </row>
    <row r="10" spans="1:11" ht="15.75" x14ac:dyDescent="0.25">
      <c r="A10" s="101" t="s">
        <v>221</v>
      </c>
      <c r="B10" s="102">
        <f>B8+B9</f>
        <v>0</v>
      </c>
      <c r="C10" s="102">
        <f>C8+C9</f>
        <v>0</v>
      </c>
      <c r="D10" s="102">
        <f t="shared" ref="D10:K10" si="1">D8+D9</f>
        <v>0</v>
      </c>
      <c r="E10" s="102">
        <f t="shared" si="1"/>
        <v>0</v>
      </c>
      <c r="F10" s="102">
        <f t="shared" si="1"/>
        <v>0</v>
      </c>
      <c r="G10" s="102">
        <f t="shared" si="1"/>
        <v>0</v>
      </c>
      <c r="H10" s="102">
        <f t="shared" si="1"/>
        <v>0</v>
      </c>
      <c r="I10" s="102">
        <f t="shared" si="1"/>
        <v>0</v>
      </c>
      <c r="J10" s="102">
        <f t="shared" si="1"/>
        <v>0</v>
      </c>
      <c r="K10" s="102">
        <f t="shared" si="1"/>
        <v>0</v>
      </c>
    </row>
  </sheetData>
  <mergeCells count="5">
    <mergeCell ref="I1:K1"/>
    <mergeCell ref="I2:K2"/>
    <mergeCell ref="I3:K3"/>
    <mergeCell ref="I4:K4"/>
    <mergeCell ref="A5:K5"/>
  </mergeCells>
  <pageMargins left="0.70866141732283472" right="0.70866141732283472" top="0.74803149606299213" bottom="0.74803149606299213" header="0.31496062992125984" footer="0.31496062992125984"/>
  <pageSetup paperSize="9" scale="88" fitToHeight="1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1"/>
  <sheetViews>
    <sheetView workbookViewId="0">
      <selection activeCell="D8" sqref="D8"/>
    </sheetView>
  </sheetViews>
  <sheetFormatPr defaultRowHeight="15" x14ac:dyDescent="0.25"/>
  <cols>
    <col min="1" max="1" width="21" customWidth="1"/>
    <col min="2" max="2" width="14.42578125" customWidth="1"/>
    <col min="3" max="3" width="13.5703125" customWidth="1"/>
    <col min="4" max="4" width="11.85546875" customWidth="1"/>
    <col min="5" max="5" width="12.7109375" customWidth="1"/>
    <col min="6" max="6" width="13.140625" customWidth="1"/>
    <col min="7" max="7" width="12.140625" customWidth="1"/>
    <col min="8" max="8" width="16.5703125" customWidth="1"/>
  </cols>
  <sheetData>
    <row r="1" spans="1:8" x14ac:dyDescent="0.25">
      <c r="F1" s="263" t="s">
        <v>235</v>
      </c>
      <c r="G1" s="263"/>
      <c r="H1" s="263"/>
    </row>
    <row r="2" spans="1:8" x14ac:dyDescent="0.25">
      <c r="F2" s="263" t="s">
        <v>213</v>
      </c>
      <c r="G2" s="263"/>
      <c r="H2" s="263"/>
    </row>
    <row r="3" spans="1:8" x14ac:dyDescent="0.25">
      <c r="F3" s="263" t="s">
        <v>2</v>
      </c>
      <c r="G3" s="263"/>
      <c r="H3" s="263"/>
    </row>
    <row r="4" spans="1:8" s="103" customFormat="1" x14ac:dyDescent="0.25">
      <c r="B4" s="94"/>
      <c r="C4" s="94"/>
      <c r="D4" s="94"/>
      <c r="E4" s="94"/>
      <c r="F4" s="263" t="s">
        <v>529</v>
      </c>
      <c r="G4" s="263"/>
      <c r="H4" s="263"/>
    </row>
    <row r="5" spans="1:8" s="103" customFormat="1" x14ac:dyDescent="0.25">
      <c r="B5" s="94"/>
      <c r="C5" s="94"/>
      <c r="D5" s="94"/>
      <c r="E5" s="94"/>
      <c r="F5" s="213"/>
      <c r="G5" s="213"/>
      <c r="H5" s="213"/>
    </row>
    <row r="6" spans="1:8" s="103" customFormat="1" ht="28.5" customHeight="1" x14ac:dyDescent="0.25">
      <c r="A6" s="271" t="s">
        <v>521</v>
      </c>
      <c r="B6" s="271"/>
      <c r="C6" s="271"/>
      <c r="D6" s="271"/>
      <c r="E6" s="271"/>
      <c r="F6" s="271"/>
      <c r="G6" s="271"/>
      <c r="H6" s="271"/>
    </row>
    <row r="7" spans="1:8" x14ac:dyDescent="0.25">
      <c r="H7" s="7" t="s">
        <v>222</v>
      </c>
    </row>
    <row r="8" spans="1:8" ht="75" x14ac:dyDescent="0.25">
      <c r="A8" s="104" t="s">
        <v>223</v>
      </c>
      <c r="B8" s="104" t="s">
        <v>224</v>
      </c>
      <c r="C8" s="104" t="s">
        <v>236</v>
      </c>
      <c r="D8" s="104" t="s">
        <v>225</v>
      </c>
      <c r="E8" s="104" t="s">
        <v>226</v>
      </c>
      <c r="F8" s="104" t="s">
        <v>237</v>
      </c>
      <c r="G8" s="104" t="s">
        <v>227</v>
      </c>
      <c r="H8" s="104" t="s">
        <v>228</v>
      </c>
    </row>
    <row r="9" spans="1:8" x14ac:dyDescent="0.25">
      <c r="A9" s="104">
        <v>1</v>
      </c>
      <c r="B9" s="104">
        <v>2</v>
      </c>
      <c r="C9" s="104">
        <v>3</v>
      </c>
      <c r="D9" s="104">
        <v>4</v>
      </c>
      <c r="E9" s="104">
        <v>5</v>
      </c>
      <c r="F9" s="104">
        <v>6</v>
      </c>
      <c r="G9" s="104">
        <v>7</v>
      </c>
      <c r="H9" s="104">
        <v>8</v>
      </c>
    </row>
    <row r="10" spans="1:8" ht="78.75" x14ac:dyDescent="0.25">
      <c r="A10" s="99" t="s">
        <v>229</v>
      </c>
      <c r="B10" s="97" t="s">
        <v>230</v>
      </c>
      <c r="C10" s="100">
        <v>0</v>
      </c>
      <c r="D10" s="100">
        <v>0</v>
      </c>
      <c r="E10" s="100">
        <v>0</v>
      </c>
      <c r="F10" s="100">
        <v>0</v>
      </c>
      <c r="G10" s="97"/>
      <c r="H10" s="97"/>
    </row>
    <row r="11" spans="1:8" ht="15.75" x14ac:dyDescent="0.25">
      <c r="A11" s="269" t="s">
        <v>231</v>
      </c>
      <c r="B11" s="270"/>
      <c r="C11" s="102">
        <f>C10</f>
        <v>0</v>
      </c>
      <c r="D11" s="102">
        <f>D10</f>
        <v>0</v>
      </c>
      <c r="E11" s="102">
        <f t="shared" ref="E11:F11" si="0">E10</f>
        <v>0</v>
      </c>
      <c r="F11" s="102">
        <f t="shared" si="0"/>
        <v>0</v>
      </c>
      <c r="G11" s="105"/>
      <c r="H11" s="105"/>
    </row>
  </sheetData>
  <mergeCells count="6">
    <mergeCell ref="A11:B11"/>
    <mergeCell ref="F1:H1"/>
    <mergeCell ref="F2:H2"/>
    <mergeCell ref="F3:H3"/>
    <mergeCell ref="F4:H4"/>
    <mergeCell ref="A6:H6"/>
  </mergeCells>
  <pageMargins left="0.70866141732283472" right="0.70866141732283472" top="0.74803149606299213" bottom="0.74803149606299213" header="0.31496062992125984" footer="0.31496062992125984"/>
  <pageSetup paperSize="9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topLeftCell="A25" workbookViewId="0">
      <selection activeCell="A46" sqref="A46:XFD46"/>
    </sheetView>
  </sheetViews>
  <sheetFormatPr defaultRowHeight="15" x14ac:dyDescent="0.25"/>
  <cols>
    <col min="1" max="1" width="18.7109375" style="9" customWidth="1"/>
    <col min="2" max="2" width="31.28515625" customWidth="1"/>
    <col min="3" max="3" width="12.7109375" style="124" customWidth="1"/>
    <col min="4" max="4" width="8.42578125" style="7" customWidth="1"/>
    <col min="5" max="5" width="12.28515625" style="124" customWidth="1"/>
    <col min="6" max="6" width="12.5703125" style="124" customWidth="1"/>
    <col min="7" max="7" width="0.28515625" customWidth="1"/>
  </cols>
  <sheetData>
    <row r="1" spans="1:6" x14ac:dyDescent="0.25">
      <c r="A1" s="8"/>
      <c r="B1" s="1"/>
      <c r="C1" s="230" t="s">
        <v>0</v>
      </c>
      <c r="D1" s="230"/>
      <c r="E1" s="230"/>
      <c r="F1" s="230"/>
    </row>
    <row r="2" spans="1:6" x14ac:dyDescent="0.25">
      <c r="A2" s="8"/>
      <c r="B2" s="1"/>
      <c r="C2" s="230" t="s">
        <v>1</v>
      </c>
      <c r="D2" s="230"/>
      <c r="E2" s="230"/>
      <c r="F2" s="230"/>
    </row>
    <row r="3" spans="1:6" x14ac:dyDescent="0.25">
      <c r="A3" s="8"/>
      <c r="B3" s="1"/>
      <c r="C3" s="230" t="s">
        <v>2</v>
      </c>
      <c r="D3" s="230"/>
      <c r="E3" s="230"/>
      <c r="F3" s="230"/>
    </row>
    <row r="4" spans="1:6" x14ac:dyDescent="0.25">
      <c r="B4" s="1"/>
      <c r="C4" s="230" t="s">
        <v>529</v>
      </c>
      <c r="D4" s="230"/>
      <c r="E4" s="230"/>
      <c r="F4" s="230"/>
    </row>
    <row r="5" spans="1:6" x14ac:dyDescent="0.25">
      <c r="B5" s="1"/>
      <c r="C5" s="117"/>
      <c r="D5" s="6"/>
      <c r="E5" s="118"/>
      <c r="F5" s="117"/>
    </row>
    <row r="6" spans="1:6" x14ac:dyDescent="0.25">
      <c r="A6" s="228" t="s">
        <v>528</v>
      </c>
      <c r="B6" s="228"/>
      <c r="C6" s="228"/>
      <c r="D6" s="228"/>
      <c r="E6" s="228"/>
      <c r="F6" s="229"/>
    </row>
    <row r="7" spans="1:6" ht="8.4499999999999993" customHeight="1" x14ac:dyDescent="0.25">
      <c r="A7" s="231"/>
      <c r="B7" s="231"/>
      <c r="C7" s="231"/>
      <c r="D7" s="231"/>
      <c r="E7" s="231"/>
      <c r="F7" s="232"/>
    </row>
    <row r="8" spans="1:6" ht="63" x14ac:dyDescent="0.25">
      <c r="A8" s="3" t="s">
        <v>3</v>
      </c>
      <c r="B8" s="3" t="s">
        <v>4</v>
      </c>
      <c r="C8" s="12" t="s">
        <v>62</v>
      </c>
      <c r="D8" s="3" t="s">
        <v>5</v>
      </c>
      <c r="E8" s="12" t="s">
        <v>206</v>
      </c>
      <c r="F8" s="12" t="s">
        <v>359</v>
      </c>
    </row>
    <row r="9" spans="1:6" ht="21" x14ac:dyDescent="0.25">
      <c r="A9" s="10"/>
      <c r="B9" s="3" t="s">
        <v>6</v>
      </c>
      <c r="C9" s="12">
        <f>+C10+C25</f>
        <v>41187763</v>
      </c>
      <c r="D9" s="3"/>
      <c r="E9" s="12">
        <f>+E10+E25</f>
        <v>41773863</v>
      </c>
      <c r="F9" s="12">
        <f>+F10+F25</f>
        <v>42429563</v>
      </c>
    </row>
    <row r="10" spans="1:6" x14ac:dyDescent="0.25">
      <c r="A10" s="10"/>
      <c r="B10" s="13" t="s">
        <v>7</v>
      </c>
      <c r="C10" s="12">
        <f>+C11+C13+C16+C18+C20</f>
        <v>40053700</v>
      </c>
      <c r="D10" s="3"/>
      <c r="E10" s="12">
        <f>+E11+E13+E16+E18+E20</f>
        <v>40639800</v>
      </c>
      <c r="F10" s="12">
        <f>+F11+F13+F16+F18+F20</f>
        <v>41295500</v>
      </c>
    </row>
    <row r="11" spans="1:6" ht="27" customHeight="1" x14ac:dyDescent="0.25">
      <c r="A11" s="2" t="s">
        <v>8</v>
      </c>
      <c r="B11" s="3" t="s">
        <v>9</v>
      </c>
      <c r="C11" s="12">
        <f>SUM(C12:C12)</f>
        <v>5222900</v>
      </c>
      <c r="D11" s="3"/>
      <c r="E11" s="12">
        <f>SUM(E12:E12)</f>
        <v>5494500</v>
      </c>
      <c r="F11" s="12">
        <f>SUM(F12:F12)</f>
        <v>5780200</v>
      </c>
    </row>
    <row r="12" spans="1:6" ht="90" x14ac:dyDescent="0.25">
      <c r="A12" s="11" t="s">
        <v>10</v>
      </c>
      <c r="B12" s="11" t="s">
        <v>11</v>
      </c>
      <c r="C12" s="119">
        <v>5222900</v>
      </c>
      <c r="D12" s="14"/>
      <c r="E12" s="119">
        <v>5494500</v>
      </c>
      <c r="F12" s="119">
        <v>5780200</v>
      </c>
    </row>
    <row r="13" spans="1:6" ht="31.5" x14ac:dyDescent="0.25">
      <c r="A13" s="2" t="s">
        <v>12</v>
      </c>
      <c r="B13" s="3" t="s">
        <v>13</v>
      </c>
      <c r="C13" s="12">
        <f>SUM(C14:C15)</f>
        <v>5145000</v>
      </c>
      <c r="D13" s="3"/>
      <c r="E13" s="12">
        <f>SUM(E14:E15)</f>
        <v>5460000</v>
      </c>
      <c r="F13" s="12">
        <f>SUM(F14:F15)</f>
        <v>5830000</v>
      </c>
    </row>
    <row r="14" spans="1:6" ht="78.75" x14ac:dyDescent="0.25">
      <c r="A14" s="11" t="s">
        <v>14</v>
      </c>
      <c r="B14" s="11" t="s">
        <v>15</v>
      </c>
      <c r="C14" s="120">
        <v>2500000</v>
      </c>
      <c r="D14" s="15"/>
      <c r="E14" s="120">
        <v>2660000</v>
      </c>
      <c r="F14" s="120">
        <v>2840000</v>
      </c>
    </row>
    <row r="15" spans="1:6" ht="90" x14ac:dyDescent="0.25">
      <c r="A15" s="11" t="s">
        <v>16</v>
      </c>
      <c r="B15" s="11" t="s">
        <v>17</v>
      </c>
      <c r="C15" s="120">
        <v>2645000</v>
      </c>
      <c r="D15" s="15"/>
      <c r="E15" s="120">
        <v>2800000</v>
      </c>
      <c r="F15" s="120">
        <v>2990000</v>
      </c>
    </row>
    <row r="16" spans="1:6" ht="21" x14ac:dyDescent="0.25">
      <c r="A16" s="2" t="s">
        <v>18</v>
      </c>
      <c r="B16" s="3" t="s">
        <v>19</v>
      </c>
      <c r="C16" s="12">
        <f>+C17</f>
        <v>286800</v>
      </c>
      <c r="D16" s="3"/>
      <c r="E16" s="12">
        <f>+E17</f>
        <v>286300</v>
      </c>
      <c r="F16" s="12">
        <f>+F17</f>
        <v>286300</v>
      </c>
    </row>
    <row r="17" spans="1:6" ht="22.5" x14ac:dyDescent="0.25">
      <c r="A17" s="11" t="s">
        <v>20</v>
      </c>
      <c r="B17" s="11" t="s">
        <v>19</v>
      </c>
      <c r="C17" s="121">
        <v>286800</v>
      </c>
      <c r="D17" s="16"/>
      <c r="E17" s="121">
        <v>286300</v>
      </c>
      <c r="F17" s="121">
        <v>286300</v>
      </c>
    </row>
    <row r="18" spans="1:6" ht="21" x14ac:dyDescent="0.25">
      <c r="A18" s="2" t="s">
        <v>21</v>
      </c>
      <c r="B18" s="3" t="s">
        <v>22</v>
      </c>
      <c r="C18" s="12">
        <f>+C19</f>
        <v>4449000</v>
      </c>
      <c r="D18" s="3"/>
      <c r="E18" s="12">
        <f>+E19</f>
        <v>4449000</v>
      </c>
      <c r="F18" s="12">
        <f>+F19</f>
        <v>4449000</v>
      </c>
    </row>
    <row r="19" spans="1:6" ht="56.25" x14ac:dyDescent="0.25">
      <c r="A19" s="11" t="s">
        <v>23</v>
      </c>
      <c r="B19" s="11" t="s">
        <v>24</v>
      </c>
      <c r="C19" s="119">
        <v>4449000</v>
      </c>
      <c r="D19" s="14"/>
      <c r="E19" s="119">
        <v>4449000</v>
      </c>
      <c r="F19" s="119">
        <v>4449000</v>
      </c>
    </row>
    <row r="20" spans="1:6" ht="21" x14ac:dyDescent="0.25">
      <c r="A20" s="2" t="s">
        <v>25</v>
      </c>
      <c r="B20" s="3" t="s">
        <v>26</v>
      </c>
      <c r="C20" s="12">
        <f>+C21+C23</f>
        <v>24950000</v>
      </c>
      <c r="D20" s="3"/>
      <c r="E20" s="12">
        <f>+E21+E23</f>
        <v>24950000</v>
      </c>
      <c r="F20" s="12">
        <f>+F21+F23</f>
        <v>24950000</v>
      </c>
    </row>
    <row r="21" spans="1:6" ht="22.5" x14ac:dyDescent="0.25">
      <c r="A21" s="10" t="s">
        <v>27</v>
      </c>
      <c r="B21" s="10" t="s">
        <v>28</v>
      </c>
      <c r="C21" s="12">
        <f>+C22</f>
        <v>14254000</v>
      </c>
      <c r="D21" s="3"/>
      <c r="E21" s="12">
        <f>+E22</f>
        <v>14254000</v>
      </c>
      <c r="F21" s="12">
        <f>+F22</f>
        <v>14254000</v>
      </c>
    </row>
    <row r="22" spans="1:6" ht="45" x14ac:dyDescent="0.25">
      <c r="A22" s="11" t="s">
        <v>29</v>
      </c>
      <c r="B22" s="11" t="s">
        <v>30</v>
      </c>
      <c r="C22" s="122">
        <v>14254000</v>
      </c>
      <c r="D22" s="17"/>
      <c r="E22" s="122">
        <v>14254000</v>
      </c>
      <c r="F22" s="122">
        <v>14254000</v>
      </c>
    </row>
    <row r="23" spans="1:6" ht="22.5" x14ac:dyDescent="0.25">
      <c r="A23" s="10" t="s">
        <v>31</v>
      </c>
      <c r="B23" s="10" t="s">
        <v>32</v>
      </c>
      <c r="C23" s="12">
        <f>+C24</f>
        <v>10696000</v>
      </c>
      <c r="D23" s="3"/>
      <c r="E23" s="12">
        <f>+E24</f>
        <v>10696000</v>
      </c>
      <c r="F23" s="12">
        <f>+F24</f>
        <v>10696000</v>
      </c>
    </row>
    <row r="24" spans="1:6" ht="45" x14ac:dyDescent="0.25">
      <c r="A24" s="11" t="s">
        <v>33</v>
      </c>
      <c r="B24" s="11" t="s">
        <v>34</v>
      </c>
      <c r="C24" s="122">
        <v>10696000</v>
      </c>
      <c r="D24" s="17"/>
      <c r="E24" s="122">
        <v>10696000</v>
      </c>
      <c r="F24" s="122">
        <v>10696000</v>
      </c>
    </row>
    <row r="25" spans="1:6" x14ac:dyDescent="0.25">
      <c r="A25" s="10"/>
      <c r="B25" s="13" t="s">
        <v>35</v>
      </c>
      <c r="C25" s="12">
        <f>+C26</f>
        <v>1134063</v>
      </c>
      <c r="D25" s="3"/>
      <c r="E25" s="12">
        <f>+E26</f>
        <v>1134063</v>
      </c>
      <c r="F25" s="12">
        <f>+F26</f>
        <v>1134063</v>
      </c>
    </row>
    <row r="26" spans="1:6" ht="52.5" x14ac:dyDescent="0.25">
      <c r="A26" s="2" t="s">
        <v>36</v>
      </c>
      <c r="B26" s="3" t="s">
        <v>37</v>
      </c>
      <c r="C26" s="12">
        <f>SUM(C27:C28)</f>
        <v>1134063</v>
      </c>
      <c r="D26" s="3"/>
      <c r="E26" s="12">
        <f>SUM(E27:E28)</f>
        <v>1134063</v>
      </c>
      <c r="F26" s="12">
        <f>SUM(F27:F28)</f>
        <v>1134063</v>
      </c>
    </row>
    <row r="27" spans="1:6" ht="67.5" x14ac:dyDescent="0.25">
      <c r="A27" s="18" t="s">
        <v>38</v>
      </c>
      <c r="B27" s="18" t="s">
        <v>39</v>
      </c>
      <c r="C27" s="123">
        <v>134063</v>
      </c>
      <c r="D27" s="19"/>
      <c r="E27" s="123">
        <v>134063</v>
      </c>
      <c r="F27" s="123">
        <v>134063</v>
      </c>
    </row>
    <row r="28" spans="1:6" ht="78.75" x14ac:dyDescent="0.25">
      <c r="A28" s="11" t="s">
        <v>40</v>
      </c>
      <c r="B28" s="11" t="s">
        <v>41</v>
      </c>
      <c r="C28" s="123">
        <v>1000000</v>
      </c>
      <c r="D28" s="19"/>
      <c r="E28" s="123">
        <v>1000000</v>
      </c>
      <c r="F28" s="123">
        <v>1000000</v>
      </c>
    </row>
    <row r="29" spans="1:6" ht="21" x14ac:dyDescent="0.25">
      <c r="A29" s="2" t="s">
        <v>42</v>
      </c>
      <c r="B29" s="3" t="s">
        <v>43</v>
      </c>
      <c r="C29" s="12">
        <f>+C30</f>
        <v>42355220</v>
      </c>
      <c r="D29" s="3"/>
      <c r="E29" s="12">
        <f>+E30</f>
        <v>42907354.859999999</v>
      </c>
      <c r="F29" s="12">
        <f>+F30</f>
        <v>33197320</v>
      </c>
    </row>
    <row r="30" spans="1:6" s="4" customFormat="1" ht="42" x14ac:dyDescent="0.2">
      <c r="A30" s="2" t="s">
        <v>44</v>
      </c>
      <c r="B30" s="3" t="s">
        <v>45</v>
      </c>
      <c r="C30" s="12">
        <f>+C31+C32+C39+C42</f>
        <v>42355220</v>
      </c>
      <c r="D30" s="3"/>
      <c r="E30" s="12">
        <f>+E31+E32+E39+E42</f>
        <v>42907354.859999999</v>
      </c>
      <c r="F30" s="12">
        <f>+F31+F32+F39+F42</f>
        <v>33197320</v>
      </c>
    </row>
    <row r="31" spans="1:6" s="4" customFormat="1" ht="31.5" x14ac:dyDescent="0.2">
      <c r="A31" s="131" t="s">
        <v>202</v>
      </c>
      <c r="B31" s="132" t="s">
        <v>46</v>
      </c>
      <c r="C31" s="133">
        <v>29143200</v>
      </c>
      <c r="D31" s="134"/>
      <c r="E31" s="133">
        <v>30383600</v>
      </c>
      <c r="F31" s="133">
        <v>31549100</v>
      </c>
    </row>
    <row r="32" spans="1:6" s="4" customFormat="1" ht="31.5" x14ac:dyDescent="0.2">
      <c r="A32" s="131" t="s">
        <v>47</v>
      </c>
      <c r="B32" s="132" t="s">
        <v>48</v>
      </c>
      <c r="C32" s="135">
        <f>SUM(C33:C38)</f>
        <v>12580000</v>
      </c>
      <c r="D32" s="132"/>
      <c r="E32" s="135">
        <f>SUM(E33:E38)</f>
        <v>11880334.859999999</v>
      </c>
      <c r="F32" s="135">
        <f>SUM(F33:F36)</f>
        <v>1644700</v>
      </c>
    </row>
    <row r="33" spans="1:7" ht="22.5" x14ac:dyDescent="0.25">
      <c r="A33" s="11" t="s">
        <v>49</v>
      </c>
      <c r="B33" s="11" t="s">
        <v>50</v>
      </c>
      <c r="C33" s="120">
        <v>1981900</v>
      </c>
      <c r="D33" s="15">
        <v>1022</v>
      </c>
      <c r="E33" s="120">
        <v>1644700</v>
      </c>
      <c r="F33" s="120">
        <v>1644700</v>
      </c>
    </row>
    <row r="34" spans="1:7" ht="22.5" x14ac:dyDescent="0.25">
      <c r="A34" s="11" t="s">
        <v>49</v>
      </c>
      <c r="B34" s="11" t="s">
        <v>50</v>
      </c>
      <c r="C34" s="123">
        <v>680800</v>
      </c>
      <c r="D34" s="15">
        <v>1055</v>
      </c>
      <c r="E34" s="120">
        <v>0</v>
      </c>
      <c r="F34" s="120">
        <v>0</v>
      </c>
    </row>
    <row r="35" spans="1:7" ht="22.5" x14ac:dyDescent="0.25">
      <c r="A35" s="11" t="s">
        <v>49</v>
      </c>
      <c r="B35" s="11" t="s">
        <v>50</v>
      </c>
      <c r="C35" s="120">
        <v>1020400</v>
      </c>
      <c r="D35" s="15">
        <v>1077</v>
      </c>
      <c r="E35" s="120">
        <v>0</v>
      </c>
      <c r="F35" s="120">
        <v>0</v>
      </c>
    </row>
    <row r="36" spans="1:7" ht="22.5" x14ac:dyDescent="0.25">
      <c r="A36" s="11" t="s">
        <v>49</v>
      </c>
      <c r="B36" s="11" t="s">
        <v>50</v>
      </c>
      <c r="C36" s="120">
        <v>896900</v>
      </c>
      <c r="D36" s="15">
        <v>1083</v>
      </c>
      <c r="E36" s="120">
        <v>0</v>
      </c>
      <c r="F36" s="120">
        <v>0</v>
      </c>
    </row>
    <row r="37" spans="1:7" ht="22.5" x14ac:dyDescent="0.25">
      <c r="A37" s="11" t="s">
        <v>49</v>
      </c>
      <c r="B37" s="11" t="s">
        <v>50</v>
      </c>
      <c r="C37" s="120">
        <v>0</v>
      </c>
      <c r="D37" s="15">
        <v>1044</v>
      </c>
      <c r="E37" s="120">
        <v>10235634.859999999</v>
      </c>
      <c r="F37" s="120">
        <v>0</v>
      </c>
    </row>
    <row r="38" spans="1:7" ht="33.75" x14ac:dyDescent="0.25">
      <c r="A38" s="11" t="s">
        <v>374</v>
      </c>
      <c r="B38" s="11" t="s">
        <v>375</v>
      </c>
      <c r="C38" s="120">
        <v>8000000</v>
      </c>
      <c r="D38" s="15" t="s">
        <v>376</v>
      </c>
      <c r="E38" s="120">
        <v>0</v>
      </c>
      <c r="F38" s="120">
        <v>0</v>
      </c>
    </row>
    <row r="39" spans="1:7" ht="31.5" x14ac:dyDescent="0.25">
      <c r="A39" s="2" t="s">
        <v>51</v>
      </c>
      <c r="B39" s="3" t="s">
        <v>52</v>
      </c>
      <c r="C39" s="12">
        <f>SUM(C40:C41)</f>
        <v>332020</v>
      </c>
      <c r="D39" s="3"/>
      <c r="E39" s="12">
        <f>SUM(E40:E41)</f>
        <v>343420</v>
      </c>
      <c r="F39" s="12">
        <f>SUM(F40:F41)</f>
        <v>3520</v>
      </c>
    </row>
    <row r="40" spans="1:7" ht="33.75" x14ac:dyDescent="0.25">
      <c r="A40" s="11" t="s">
        <v>53</v>
      </c>
      <c r="B40" s="11" t="s">
        <v>54</v>
      </c>
      <c r="C40" s="123">
        <v>3520</v>
      </c>
      <c r="D40" s="19">
        <v>3038</v>
      </c>
      <c r="E40" s="123">
        <v>3520</v>
      </c>
      <c r="F40" s="123">
        <v>3520</v>
      </c>
    </row>
    <row r="41" spans="1:7" ht="45" x14ac:dyDescent="0.25">
      <c r="A41" s="11" t="s">
        <v>55</v>
      </c>
      <c r="B41" s="11" t="s">
        <v>56</v>
      </c>
      <c r="C41" s="123">
        <v>328500</v>
      </c>
      <c r="D41" s="19" t="s">
        <v>527</v>
      </c>
      <c r="E41" s="123">
        <v>339900</v>
      </c>
      <c r="F41" s="123">
        <v>0</v>
      </c>
    </row>
    <row r="42" spans="1:7" ht="21" x14ac:dyDescent="0.25">
      <c r="A42" s="2" t="s">
        <v>57</v>
      </c>
      <c r="B42" s="3" t="s">
        <v>58</v>
      </c>
      <c r="C42" s="136">
        <f>C43</f>
        <v>300000</v>
      </c>
      <c r="D42" s="137"/>
      <c r="E42" s="136">
        <f>E43</f>
        <v>300000</v>
      </c>
      <c r="F42" s="136">
        <f>F43</f>
        <v>0</v>
      </c>
    </row>
    <row r="43" spans="1:7" ht="33.75" x14ac:dyDescent="0.25">
      <c r="A43" s="11" t="s">
        <v>59</v>
      </c>
      <c r="B43" s="11" t="s">
        <v>60</v>
      </c>
      <c r="C43" s="120">
        <v>300000</v>
      </c>
      <c r="D43" s="15"/>
      <c r="E43" s="120">
        <v>300000</v>
      </c>
      <c r="F43" s="120">
        <v>0</v>
      </c>
    </row>
    <row r="44" spans="1:7" x14ac:dyDescent="0.25">
      <c r="A44" s="2"/>
      <c r="B44" s="2" t="s">
        <v>61</v>
      </c>
      <c r="C44" s="12">
        <f>+C29+C9</f>
        <v>83542983</v>
      </c>
      <c r="D44" s="3"/>
      <c r="E44" s="12">
        <f>+E29+E9</f>
        <v>84681217.859999999</v>
      </c>
      <c r="F44" s="12">
        <f>+F29+F9</f>
        <v>75626883</v>
      </c>
      <c r="G44" s="87"/>
    </row>
    <row r="45" spans="1:7" x14ac:dyDescent="0.25">
      <c r="G45" s="5"/>
    </row>
  </sheetData>
  <mergeCells count="5">
    <mergeCell ref="A6:F7"/>
    <mergeCell ref="C1:F1"/>
    <mergeCell ref="C2:F2"/>
    <mergeCell ref="C3:F3"/>
    <mergeCell ref="C4:F4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4"/>
  <sheetViews>
    <sheetView topLeftCell="A10" workbookViewId="0">
      <selection activeCell="C14" sqref="C14"/>
    </sheetView>
  </sheetViews>
  <sheetFormatPr defaultRowHeight="15" x14ac:dyDescent="0.25"/>
  <cols>
    <col min="1" max="1" width="20.7109375" style="36" customWidth="1"/>
    <col min="2" max="2" width="35.7109375" style="36" customWidth="1"/>
    <col min="3" max="3" width="10.140625" style="130" customWidth="1"/>
    <col min="4" max="4" width="10.5703125" style="130" customWidth="1"/>
    <col min="5" max="5" width="11.85546875" style="130" customWidth="1"/>
    <col min="6" max="256" width="9.140625" style="36"/>
    <col min="257" max="257" width="20.85546875" style="36" customWidth="1"/>
    <col min="258" max="258" width="48.5703125" style="36" customWidth="1"/>
    <col min="259" max="259" width="10.28515625" style="36" customWidth="1"/>
    <col min="260" max="260" width="10.5703125" style="36" customWidth="1"/>
    <col min="261" max="261" width="9.42578125" style="36" customWidth="1"/>
    <col min="262" max="512" width="9.140625" style="36"/>
    <col min="513" max="513" width="20.85546875" style="36" customWidth="1"/>
    <col min="514" max="514" width="48.5703125" style="36" customWidth="1"/>
    <col min="515" max="515" width="10.28515625" style="36" customWidth="1"/>
    <col min="516" max="516" width="10.5703125" style="36" customWidth="1"/>
    <col min="517" max="517" width="9.42578125" style="36" customWidth="1"/>
    <col min="518" max="768" width="9.140625" style="36"/>
    <col min="769" max="769" width="20.85546875" style="36" customWidth="1"/>
    <col min="770" max="770" width="48.5703125" style="36" customWidth="1"/>
    <col min="771" max="771" width="10.28515625" style="36" customWidth="1"/>
    <col min="772" max="772" width="10.5703125" style="36" customWidth="1"/>
    <col min="773" max="773" width="9.42578125" style="36" customWidth="1"/>
    <col min="774" max="1024" width="9.140625" style="36"/>
    <col min="1025" max="1025" width="20.85546875" style="36" customWidth="1"/>
    <col min="1026" max="1026" width="48.5703125" style="36" customWidth="1"/>
    <col min="1027" max="1027" width="10.28515625" style="36" customWidth="1"/>
    <col min="1028" max="1028" width="10.5703125" style="36" customWidth="1"/>
    <col min="1029" max="1029" width="9.42578125" style="36" customWidth="1"/>
    <col min="1030" max="1280" width="9.140625" style="36"/>
    <col min="1281" max="1281" width="20.85546875" style="36" customWidth="1"/>
    <col min="1282" max="1282" width="48.5703125" style="36" customWidth="1"/>
    <col min="1283" max="1283" width="10.28515625" style="36" customWidth="1"/>
    <col min="1284" max="1284" width="10.5703125" style="36" customWidth="1"/>
    <col min="1285" max="1285" width="9.42578125" style="36" customWidth="1"/>
    <col min="1286" max="1536" width="9.140625" style="36"/>
    <col min="1537" max="1537" width="20.85546875" style="36" customWidth="1"/>
    <col min="1538" max="1538" width="48.5703125" style="36" customWidth="1"/>
    <col min="1539" max="1539" width="10.28515625" style="36" customWidth="1"/>
    <col min="1540" max="1540" width="10.5703125" style="36" customWidth="1"/>
    <col min="1541" max="1541" width="9.42578125" style="36" customWidth="1"/>
    <col min="1542" max="1792" width="9.140625" style="36"/>
    <col min="1793" max="1793" width="20.85546875" style="36" customWidth="1"/>
    <col min="1794" max="1794" width="48.5703125" style="36" customWidth="1"/>
    <col min="1795" max="1795" width="10.28515625" style="36" customWidth="1"/>
    <col min="1796" max="1796" width="10.5703125" style="36" customWidth="1"/>
    <col min="1797" max="1797" width="9.42578125" style="36" customWidth="1"/>
    <col min="1798" max="2048" width="9.140625" style="36"/>
    <col min="2049" max="2049" width="20.85546875" style="36" customWidth="1"/>
    <col min="2050" max="2050" width="48.5703125" style="36" customWidth="1"/>
    <col min="2051" max="2051" width="10.28515625" style="36" customWidth="1"/>
    <col min="2052" max="2052" width="10.5703125" style="36" customWidth="1"/>
    <col min="2053" max="2053" width="9.42578125" style="36" customWidth="1"/>
    <col min="2054" max="2304" width="9.140625" style="36"/>
    <col min="2305" max="2305" width="20.85546875" style="36" customWidth="1"/>
    <col min="2306" max="2306" width="48.5703125" style="36" customWidth="1"/>
    <col min="2307" max="2307" width="10.28515625" style="36" customWidth="1"/>
    <col min="2308" max="2308" width="10.5703125" style="36" customWidth="1"/>
    <col min="2309" max="2309" width="9.42578125" style="36" customWidth="1"/>
    <col min="2310" max="2560" width="9.140625" style="36"/>
    <col min="2561" max="2561" width="20.85546875" style="36" customWidth="1"/>
    <col min="2562" max="2562" width="48.5703125" style="36" customWidth="1"/>
    <col min="2563" max="2563" width="10.28515625" style="36" customWidth="1"/>
    <col min="2564" max="2564" width="10.5703125" style="36" customWidth="1"/>
    <col min="2565" max="2565" width="9.42578125" style="36" customWidth="1"/>
    <col min="2566" max="2816" width="9.140625" style="36"/>
    <col min="2817" max="2817" width="20.85546875" style="36" customWidth="1"/>
    <col min="2818" max="2818" width="48.5703125" style="36" customWidth="1"/>
    <col min="2819" max="2819" width="10.28515625" style="36" customWidth="1"/>
    <col min="2820" max="2820" width="10.5703125" style="36" customWidth="1"/>
    <col min="2821" max="2821" width="9.42578125" style="36" customWidth="1"/>
    <col min="2822" max="3072" width="9.140625" style="36"/>
    <col min="3073" max="3073" width="20.85546875" style="36" customWidth="1"/>
    <col min="3074" max="3074" width="48.5703125" style="36" customWidth="1"/>
    <col min="3075" max="3075" width="10.28515625" style="36" customWidth="1"/>
    <col min="3076" max="3076" width="10.5703125" style="36" customWidth="1"/>
    <col min="3077" max="3077" width="9.42578125" style="36" customWidth="1"/>
    <col min="3078" max="3328" width="9.140625" style="36"/>
    <col min="3329" max="3329" width="20.85546875" style="36" customWidth="1"/>
    <col min="3330" max="3330" width="48.5703125" style="36" customWidth="1"/>
    <col min="3331" max="3331" width="10.28515625" style="36" customWidth="1"/>
    <col min="3332" max="3332" width="10.5703125" style="36" customWidth="1"/>
    <col min="3333" max="3333" width="9.42578125" style="36" customWidth="1"/>
    <col min="3334" max="3584" width="9.140625" style="36"/>
    <col min="3585" max="3585" width="20.85546875" style="36" customWidth="1"/>
    <col min="3586" max="3586" width="48.5703125" style="36" customWidth="1"/>
    <col min="3587" max="3587" width="10.28515625" style="36" customWidth="1"/>
    <col min="3588" max="3588" width="10.5703125" style="36" customWidth="1"/>
    <col min="3589" max="3589" width="9.42578125" style="36" customWidth="1"/>
    <col min="3590" max="3840" width="9.140625" style="36"/>
    <col min="3841" max="3841" width="20.85546875" style="36" customWidth="1"/>
    <col min="3842" max="3842" width="48.5703125" style="36" customWidth="1"/>
    <col min="3843" max="3843" width="10.28515625" style="36" customWidth="1"/>
    <col min="3844" max="3844" width="10.5703125" style="36" customWidth="1"/>
    <col min="3845" max="3845" width="9.42578125" style="36" customWidth="1"/>
    <col min="3846" max="4096" width="9.140625" style="36"/>
    <col min="4097" max="4097" width="20.85546875" style="36" customWidth="1"/>
    <col min="4098" max="4098" width="48.5703125" style="36" customWidth="1"/>
    <col min="4099" max="4099" width="10.28515625" style="36" customWidth="1"/>
    <col min="4100" max="4100" width="10.5703125" style="36" customWidth="1"/>
    <col min="4101" max="4101" width="9.42578125" style="36" customWidth="1"/>
    <col min="4102" max="4352" width="9.140625" style="36"/>
    <col min="4353" max="4353" width="20.85546875" style="36" customWidth="1"/>
    <col min="4354" max="4354" width="48.5703125" style="36" customWidth="1"/>
    <col min="4355" max="4355" width="10.28515625" style="36" customWidth="1"/>
    <col min="4356" max="4356" width="10.5703125" style="36" customWidth="1"/>
    <col min="4357" max="4357" width="9.42578125" style="36" customWidth="1"/>
    <col min="4358" max="4608" width="9.140625" style="36"/>
    <col min="4609" max="4609" width="20.85546875" style="36" customWidth="1"/>
    <col min="4610" max="4610" width="48.5703125" style="36" customWidth="1"/>
    <col min="4611" max="4611" width="10.28515625" style="36" customWidth="1"/>
    <col min="4612" max="4612" width="10.5703125" style="36" customWidth="1"/>
    <col min="4613" max="4613" width="9.42578125" style="36" customWidth="1"/>
    <col min="4614" max="4864" width="9.140625" style="36"/>
    <col min="4865" max="4865" width="20.85546875" style="36" customWidth="1"/>
    <col min="4866" max="4866" width="48.5703125" style="36" customWidth="1"/>
    <col min="4867" max="4867" width="10.28515625" style="36" customWidth="1"/>
    <col min="4868" max="4868" width="10.5703125" style="36" customWidth="1"/>
    <col min="4869" max="4869" width="9.42578125" style="36" customWidth="1"/>
    <col min="4870" max="5120" width="9.140625" style="36"/>
    <col min="5121" max="5121" width="20.85546875" style="36" customWidth="1"/>
    <col min="5122" max="5122" width="48.5703125" style="36" customWidth="1"/>
    <col min="5123" max="5123" width="10.28515625" style="36" customWidth="1"/>
    <col min="5124" max="5124" width="10.5703125" style="36" customWidth="1"/>
    <col min="5125" max="5125" width="9.42578125" style="36" customWidth="1"/>
    <col min="5126" max="5376" width="9.140625" style="36"/>
    <col min="5377" max="5377" width="20.85546875" style="36" customWidth="1"/>
    <col min="5378" max="5378" width="48.5703125" style="36" customWidth="1"/>
    <col min="5379" max="5379" width="10.28515625" style="36" customWidth="1"/>
    <col min="5380" max="5380" width="10.5703125" style="36" customWidth="1"/>
    <col min="5381" max="5381" width="9.42578125" style="36" customWidth="1"/>
    <col min="5382" max="5632" width="9.140625" style="36"/>
    <col min="5633" max="5633" width="20.85546875" style="36" customWidth="1"/>
    <col min="5634" max="5634" width="48.5703125" style="36" customWidth="1"/>
    <col min="5635" max="5635" width="10.28515625" style="36" customWidth="1"/>
    <col min="5636" max="5636" width="10.5703125" style="36" customWidth="1"/>
    <col min="5637" max="5637" width="9.42578125" style="36" customWidth="1"/>
    <col min="5638" max="5888" width="9.140625" style="36"/>
    <col min="5889" max="5889" width="20.85546875" style="36" customWidth="1"/>
    <col min="5890" max="5890" width="48.5703125" style="36" customWidth="1"/>
    <col min="5891" max="5891" width="10.28515625" style="36" customWidth="1"/>
    <col min="5892" max="5892" width="10.5703125" style="36" customWidth="1"/>
    <col min="5893" max="5893" width="9.42578125" style="36" customWidth="1"/>
    <col min="5894" max="6144" width="9.140625" style="36"/>
    <col min="6145" max="6145" width="20.85546875" style="36" customWidth="1"/>
    <col min="6146" max="6146" width="48.5703125" style="36" customWidth="1"/>
    <col min="6147" max="6147" width="10.28515625" style="36" customWidth="1"/>
    <col min="6148" max="6148" width="10.5703125" style="36" customWidth="1"/>
    <col min="6149" max="6149" width="9.42578125" style="36" customWidth="1"/>
    <col min="6150" max="6400" width="9.140625" style="36"/>
    <col min="6401" max="6401" width="20.85546875" style="36" customWidth="1"/>
    <col min="6402" max="6402" width="48.5703125" style="36" customWidth="1"/>
    <col min="6403" max="6403" width="10.28515625" style="36" customWidth="1"/>
    <col min="6404" max="6404" width="10.5703125" style="36" customWidth="1"/>
    <col min="6405" max="6405" width="9.42578125" style="36" customWidth="1"/>
    <col min="6406" max="6656" width="9.140625" style="36"/>
    <col min="6657" max="6657" width="20.85546875" style="36" customWidth="1"/>
    <col min="6658" max="6658" width="48.5703125" style="36" customWidth="1"/>
    <col min="6659" max="6659" width="10.28515625" style="36" customWidth="1"/>
    <col min="6660" max="6660" width="10.5703125" style="36" customWidth="1"/>
    <col min="6661" max="6661" width="9.42578125" style="36" customWidth="1"/>
    <col min="6662" max="6912" width="9.140625" style="36"/>
    <col min="6913" max="6913" width="20.85546875" style="36" customWidth="1"/>
    <col min="6914" max="6914" width="48.5703125" style="36" customWidth="1"/>
    <col min="6915" max="6915" width="10.28515625" style="36" customWidth="1"/>
    <col min="6916" max="6916" width="10.5703125" style="36" customWidth="1"/>
    <col min="6917" max="6917" width="9.42578125" style="36" customWidth="1"/>
    <col min="6918" max="7168" width="9.140625" style="36"/>
    <col min="7169" max="7169" width="20.85546875" style="36" customWidth="1"/>
    <col min="7170" max="7170" width="48.5703125" style="36" customWidth="1"/>
    <col min="7171" max="7171" width="10.28515625" style="36" customWidth="1"/>
    <col min="7172" max="7172" width="10.5703125" style="36" customWidth="1"/>
    <col min="7173" max="7173" width="9.42578125" style="36" customWidth="1"/>
    <col min="7174" max="7424" width="9.140625" style="36"/>
    <col min="7425" max="7425" width="20.85546875" style="36" customWidth="1"/>
    <col min="7426" max="7426" width="48.5703125" style="36" customWidth="1"/>
    <col min="7427" max="7427" width="10.28515625" style="36" customWidth="1"/>
    <col min="7428" max="7428" width="10.5703125" style="36" customWidth="1"/>
    <col min="7429" max="7429" width="9.42578125" style="36" customWidth="1"/>
    <col min="7430" max="7680" width="9.140625" style="36"/>
    <col min="7681" max="7681" width="20.85546875" style="36" customWidth="1"/>
    <col min="7682" max="7682" width="48.5703125" style="36" customWidth="1"/>
    <col min="7683" max="7683" width="10.28515625" style="36" customWidth="1"/>
    <col min="7684" max="7684" width="10.5703125" style="36" customWidth="1"/>
    <col min="7685" max="7685" width="9.42578125" style="36" customWidth="1"/>
    <col min="7686" max="7936" width="9.140625" style="36"/>
    <col min="7937" max="7937" width="20.85546875" style="36" customWidth="1"/>
    <col min="7938" max="7938" width="48.5703125" style="36" customWidth="1"/>
    <col min="7939" max="7939" width="10.28515625" style="36" customWidth="1"/>
    <col min="7940" max="7940" width="10.5703125" style="36" customWidth="1"/>
    <col min="7941" max="7941" width="9.42578125" style="36" customWidth="1"/>
    <col min="7942" max="8192" width="9.140625" style="36"/>
    <col min="8193" max="8193" width="20.85546875" style="36" customWidth="1"/>
    <col min="8194" max="8194" width="48.5703125" style="36" customWidth="1"/>
    <col min="8195" max="8195" width="10.28515625" style="36" customWidth="1"/>
    <col min="8196" max="8196" width="10.5703125" style="36" customWidth="1"/>
    <col min="8197" max="8197" width="9.42578125" style="36" customWidth="1"/>
    <col min="8198" max="8448" width="9.140625" style="36"/>
    <col min="8449" max="8449" width="20.85546875" style="36" customWidth="1"/>
    <col min="8450" max="8450" width="48.5703125" style="36" customWidth="1"/>
    <col min="8451" max="8451" width="10.28515625" style="36" customWidth="1"/>
    <col min="8452" max="8452" width="10.5703125" style="36" customWidth="1"/>
    <col min="8453" max="8453" width="9.42578125" style="36" customWidth="1"/>
    <col min="8454" max="8704" width="9.140625" style="36"/>
    <col min="8705" max="8705" width="20.85546875" style="36" customWidth="1"/>
    <col min="8706" max="8706" width="48.5703125" style="36" customWidth="1"/>
    <col min="8707" max="8707" width="10.28515625" style="36" customWidth="1"/>
    <col min="8708" max="8708" width="10.5703125" style="36" customWidth="1"/>
    <col min="8709" max="8709" width="9.42578125" style="36" customWidth="1"/>
    <col min="8710" max="8960" width="9.140625" style="36"/>
    <col min="8961" max="8961" width="20.85546875" style="36" customWidth="1"/>
    <col min="8962" max="8962" width="48.5703125" style="36" customWidth="1"/>
    <col min="8963" max="8963" width="10.28515625" style="36" customWidth="1"/>
    <col min="8964" max="8964" width="10.5703125" style="36" customWidth="1"/>
    <col min="8965" max="8965" width="9.42578125" style="36" customWidth="1"/>
    <col min="8966" max="9216" width="9.140625" style="36"/>
    <col min="9217" max="9217" width="20.85546875" style="36" customWidth="1"/>
    <col min="9218" max="9218" width="48.5703125" style="36" customWidth="1"/>
    <col min="9219" max="9219" width="10.28515625" style="36" customWidth="1"/>
    <col min="9220" max="9220" width="10.5703125" style="36" customWidth="1"/>
    <col min="9221" max="9221" width="9.42578125" style="36" customWidth="1"/>
    <col min="9222" max="9472" width="9.140625" style="36"/>
    <col min="9473" max="9473" width="20.85546875" style="36" customWidth="1"/>
    <col min="9474" max="9474" width="48.5703125" style="36" customWidth="1"/>
    <col min="9475" max="9475" width="10.28515625" style="36" customWidth="1"/>
    <col min="9476" max="9476" width="10.5703125" style="36" customWidth="1"/>
    <col min="9477" max="9477" width="9.42578125" style="36" customWidth="1"/>
    <col min="9478" max="9728" width="9.140625" style="36"/>
    <col min="9729" max="9729" width="20.85546875" style="36" customWidth="1"/>
    <col min="9730" max="9730" width="48.5703125" style="36" customWidth="1"/>
    <col min="9731" max="9731" width="10.28515625" style="36" customWidth="1"/>
    <col min="9732" max="9732" width="10.5703125" style="36" customWidth="1"/>
    <col min="9733" max="9733" width="9.42578125" style="36" customWidth="1"/>
    <col min="9734" max="9984" width="9.140625" style="36"/>
    <col min="9985" max="9985" width="20.85546875" style="36" customWidth="1"/>
    <col min="9986" max="9986" width="48.5703125" style="36" customWidth="1"/>
    <col min="9987" max="9987" width="10.28515625" style="36" customWidth="1"/>
    <col min="9988" max="9988" width="10.5703125" style="36" customWidth="1"/>
    <col min="9989" max="9989" width="9.42578125" style="36" customWidth="1"/>
    <col min="9990" max="10240" width="9.140625" style="36"/>
    <col min="10241" max="10241" width="20.85546875" style="36" customWidth="1"/>
    <col min="10242" max="10242" width="48.5703125" style="36" customWidth="1"/>
    <col min="10243" max="10243" width="10.28515625" style="36" customWidth="1"/>
    <col min="10244" max="10244" width="10.5703125" style="36" customWidth="1"/>
    <col min="10245" max="10245" width="9.42578125" style="36" customWidth="1"/>
    <col min="10246" max="10496" width="9.140625" style="36"/>
    <col min="10497" max="10497" width="20.85546875" style="36" customWidth="1"/>
    <col min="10498" max="10498" width="48.5703125" style="36" customWidth="1"/>
    <col min="10499" max="10499" width="10.28515625" style="36" customWidth="1"/>
    <col min="10500" max="10500" width="10.5703125" style="36" customWidth="1"/>
    <col min="10501" max="10501" width="9.42578125" style="36" customWidth="1"/>
    <col min="10502" max="10752" width="9.140625" style="36"/>
    <col min="10753" max="10753" width="20.85546875" style="36" customWidth="1"/>
    <col min="10754" max="10754" width="48.5703125" style="36" customWidth="1"/>
    <col min="10755" max="10755" width="10.28515625" style="36" customWidth="1"/>
    <col min="10756" max="10756" width="10.5703125" style="36" customWidth="1"/>
    <col min="10757" max="10757" width="9.42578125" style="36" customWidth="1"/>
    <col min="10758" max="11008" width="9.140625" style="36"/>
    <col min="11009" max="11009" width="20.85546875" style="36" customWidth="1"/>
    <col min="11010" max="11010" width="48.5703125" style="36" customWidth="1"/>
    <col min="11011" max="11011" width="10.28515625" style="36" customWidth="1"/>
    <col min="11012" max="11012" width="10.5703125" style="36" customWidth="1"/>
    <col min="11013" max="11013" width="9.42578125" style="36" customWidth="1"/>
    <col min="11014" max="11264" width="9.140625" style="36"/>
    <col min="11265" max="11265" width="20.85546875" style="36" customWidth="1"/>
    <col min="11266" max="11266" width="48.5703125" style="36" customWidth="1"/>
    <col min="11267" max="11267" width="10.28515625" style="36" customWidth="1"/>
    <col min="11268" max="11268" width="10.5703125" style="36" customWidth="1"/>
    <col min="11269" max="11269" width="9.42578125" style="36" customWidth="1"/>
    <col min="11270" max="11520" width="9.140625" style="36"/>
    <col min="11521" max="11521" width="20.85546875" style="36" customWidth="1"/>
    <col min="11522" max="11522" width="48.5703125" style="36" customWidth="1"/>
    <col min="11523" max="11523" width="10.28515625" style="36" customWidth="1"/>
    <col min="11524" max="11524" width="10.5703125" style="36" customWidth="1"/>
    <col min="11525" max="11525" width="9.42578125" style="36" customWidth="1"/>
    <col min="11526" max="11776" width="9.140625" style="36"/>
    <col min="11777" max="11777" width="20.85546875" style="36" customWidth="1"/>
    <col min="11778" max="11778" width="48.5703125" style="36" customWidth="1"/>
    <col min="11779" max="11779" width="10.28515625" style="36" customWidth="1"/>
    <col min="11780" max="11780" width="10.5703125" style="36" customWidth="1"/>
    <col min="11781" max="11781" width="9.42578125" style="36" customWidth="1"/>
    <col min="11782" max="12032" width="9.140625" style="36"/>
    <col min="12033" max="12033" width="20.85546875" style="36" customWidth="1"/>
    <col min="12034" max="12034" width="48.5703125" style="36" customWidth="1"/>
    <col min="12035" max="12035" width="10.28515625" style="36" customWidth="1"/>
    <col min="12036" max="12036" width="10.5703125" style="36" customWidth="1"/>
    <col min="12037" max="12037" width="9.42578125" style="36" customWidth="1"/>
    <col min="12038" max="12288" width="9.140625" style="36"/>
    <col min="12289" max="12289" width="20.85546875" style="36" customWidth="1"/>
    <col min="12290" max="12290" width="48.5703125" style="36" customWidth="1"/>
    <col min="12291" max="12291" width="10.28515625" style="36" customWidth="1"/>
    <col min="12292" max="12292" width="10.5703125" style="36" customWidth="1"/>
    <col min="12293" max="12293" width="9.42578125" style="36" customWidth="1"/>
    <col min="12294" max="12544" width="9.140625" style="36"/>
    <col min="12545" max="12545" width="20.85546875" style="36" customWidth="1"/>
    <col min="12546" max="12546" width="48.5703125" style="36" customWidth="1"/>
    <col min="12547" max="12547" width="10.28515625" style="36" customWidth="1"/>
    <col min="12548" max="12548" width="10.5703125" style="36" customWidth="1"/>
    <col min="12549" max="12549" width="9.42578125" style="36" customWidth="1"/>
    <col min="12550" max="12800" width="9.140625" style="36"/>
    <col min="12801" max="12801" width="20.85546875" style="36" customWidth="1"/>
    <col min="12802" max="12802" width="48.5703125" style="36" customWidth="1"/>
    <col min="12803" max="12803" width="10.28515625" style="36" customWidth="1"/>
    <col min="12804" max="12804" width="10.5703125" style="36" customWidth="1"/>
    <col min="12805" max="12805" width="9.42578125" style="36" customWidth="1"/>
    <col min="12806" max="13056" width="9.140625" style="36"/>
    <col min="13057" max="13057" width="20.85546875" style="36" customWidth="1"/>
    <col min="13058" max="13058" width="48.5703125" style="36" customWidth="1"/>
    <col min="13059" max="13059" width="10.28515625" style="36" customWidth="1"/>
    <col min="13060" max="13060" width="10.5703125" style="36" customWidth="1"/>
    <col min="13061" max="13061" width="9.42578125" style="36" customWidth="1"/>
    <col min="13062" max="13312" width="9.140625" style="36"/>
    <col min="13313" max="13313" width="20.85546875" style="36" customWidth="1"/>
    <col min="13314" max="13314" width="48.5703125" style="36" customWidth="1"/>
    <col min="13315" max="13315" width="10.28515625" style="36" customWidth="1"/>
    <col min="13316" max="13316" width="10.5703125" style="36" customWidth="1"/>
    <col min="13317" max="13317" width="9.42578125" style="36" customWidth="1"/>
    <col min="13318" max="13568" width="9.140625" style="36"/>
    <col min="13569" max="13569" width="20.85546875" style="36" customWidth="1"/>
    <col min="13570" max="13570" width="48.5703125" style="36" customWidth="1"/>
    <col min="13571" max="13571" width="10.28515625" style="36" customWidth="1"/>
    <col min="13572" max="13572" width="10.5703125" style="36" customWidth="1"/>
    <col min="13573" max="13573" width="9.42578125" style="36" customWidth="1"/>
    <col min="13574" max="13824" width="9.140625" style="36"/>
    <col min="13825" max="13825" width="20.85546875" style="36" customWidth="1"/>
    <col min="13826" max="13826" width="48.5703125" style="36" customWidth="1"/>
    <col min="13827" max="13827" width="10.28515625" style="36" customWidth="1"/>
    <col min="13828" max="13828" width="10.5703125" style="36" customWidth="1"/>
    <col min="13829" max="13829" width="9.42578125" style="36" customWidth="1"/>
    <col min="13830" max="14080" width="9.140625" style="36"/>
    <col min="14081" max="14081" width="20.85546875" style="36" customWidth="1"/>
    <col min="14082" max="14082" width="48.5703125" style="36" customWidth="1"/>
    <col min="14083" max="14083" width="10.28515625" style="36" customWidth="1"/>
    <col min="14084" max="14084" width="10.5703125" style="36" customWidth="1"/>
    <col min="14085" max="14085" width="9.42578125" style="36" customWidth="1"/>
    <col min="14086" max="14336" width="9.140625" style="36"/>
    <col min="14337" max="14337" width="20.85546875" style="36" customWidth="1"/>
    <col min="14338" max="14338" width="48.5703125" style="36" customWidth="1"/>
    <col min="14339" max="14339" width="10.28515625" style="36" customWidth="1"/>
    <col min="14340" max="14340" width="10.5703125" style="36" customWidth="1"/>
    <col min="14341" max="14341" width="9.42578125" style="36" customWidth="1"/>
    <col min="14342" max="14592" width="9.140625" style="36"/>
    <col min="14593" max="14593" width="20.85546875" style="36" customWidth="1"/>
    <col min="14594" max="14594" width="48.5703125" style="36" customWidth="1"/>
    <col min="14595" max="14595" width="10.28515625" style="36" customWidth="1"/>
    <col min="14596" max="14596" width="10.5703125" style="36" customWidth="1"/>
    <col min="14597" max="14597" width="9.42578125" style="36" customWidth="1"/>
    <col min="14598" max="14848" width="9.140625" style="36"/>
    <col min="14849" max="14849" width="20.85546875" style="36" customWidth="1"/>
    <col min="14850" max="14850" width="48.5703125" style="36" customWidth="1"/>
    <col min="14851" max="14851" width="10.28515625" style="36" customWidth="1"/>
    <col min="14852" max="14852" width="10.5703125" style="36" customWidth="1"/>
    <col min="14853" max="14853" width="9.42578125" style="36" customWidth="1"/>
    <col min="14854" max="15104" width="9.140625" style="36"/>
    <col min="15105" max="15105" width="20.85546875" style="36" customWidth="1"/>
    <col min="15106" max="15106" width="48.5703125" style="36" customWidth="1"/>
    <col min="15107" max="15107" width="10.28515625" style="36" customWidth="1"/>
    <col min="15108" max="15108" width="10.5703125" style="36" customWidth="1"/>
    <col min="15109" max="15109" width="9.42578125" style="36" customWidth="1"/>
    <col min="15110" max="15360" width="9.140625" style="36"/>
    <col min="15361" max="15361" width="20.85546875" style="36" customWidth="1"/>
    <col min="15362" max="15362" width="48.5703125" style="36" customWidth="1"/>
    <col min="15363" max="15363" width="10.28515625" style="36" customWidth="1"/>
    <col min="15364" max="15364" width="10.5703125" style="36" customWidth="1"/>
    <col min="15365" max="15365" width="9.42578125" style="36" customWidth="1"/>
    <col min="15366" max="15616" width="9.140625" style="36"/>
    <col min="15617" max="15617" width="20.85546875" style="36" customWidth="1"/>
    <col min="15618" max="15618" width="48.5703125" style="36" customWidth="1"/>
    <col min="15619" max="15619" width="10.28515625" style="36" customWidth="1"/>
    <col min="15620" max="15620" width="10.5703125" style="36" customWidth="1"/>
    <col min="15621" max="15621" width="9.42578125" style="36" customWidth="1"/>
    <col min="15622" max="15872" width="9.140625" style="36"/>
    <col min="15873" max="15873" width="20.85546875" style="36" customWidth="1"/>
    <col min="15874" max="15874" width="48.5703125" style="36" customWidth="1"/>
    <col min="15875" max="15875" width="10.28515625" style="36" customWidth="1"/>
    <col min="15876" max="15876" width="10.5703125" style="36" customWidth="1"/>
    <col min="15877" max="15877" width="9.42578125" style="36" customWidth="1"/>
    <col min="15878" max="16128" width="9.140625" style="36"/>
    <col min="16129" max="16129" width="20.85546875" style="36" customWidth="1"/>
    <col min="16130" max="16130" width="48.5703125" style="36" customWidth="1"/>
    <col min="16131" max="16131" width="10.28515625" style="36" customWidth="1"/>
    <col min="16132" max="16132" width="10.5703125" style="36" customWidth="1"/>
    <col min="16133" max="16133" width="9.42578125" style="36" customWidth="1"/>
    <col min="16134" max="16384" width="9.140625" style="36"/>
  </cols>
  <sheetData>
    <row r="1" spans="1:5" x14ac:dyDescent="0.25">
      <c r="C1" s="236" t="s">
        <v>533</v>
      </c>
      <c r="D1" s="236"/>
      <c r="E1" s="236"/>
    </row>
    <row r="2" spans="1:5" x14ac:dyDescent="0.25">
      <c r="C2" s="236" t="s">
        <v>1</v>
      </c>
      <c r="D2" s="236"/>
      <c r="E2" s="236"/>
    </row>
    <row r="3" spans="1:5" x14ac:dyDescent="0.25">
      <c r="C3" s="236" t="s">
        <v>2</v>
      </c>
      <c r="D3" s="236"/>
      <c r="E3" s="236"/>
    </row>
    <row r="4" spans="1:5" x14ac:dyDescent="0.25">
      <c r="C4" s="236" t="s">
        <v>529</v>
      </c>
      <c r="D4" s="236"/>
      <c r="E4" s="236"/>
    </row>
    <row r="6" spans="1:5" ht="15.75" x14ac:dyDescent="0.25">
      <c r="A6" s="237" t="s">
        <v>136</v>
      </c>
      <c r="B6" s="237"/>
      <c r="C6" s="237"/>
      <c r="D6" s="238"/>
      <c r="E6" s="238"/>
    </row>
    <row r="7" spans="1:5" x14ac:dyDescent="0.25">
      <c r="A7" s="239" t="s">
        <v>522</v>
      </c>
      <c r="B7" s="238"/>
      <c r="C7" s="238"/>
      <c r="D7" s="238"/>
      <c r="E7" s="238"/>
    </row>
    <row r="8" spans="1:5" x14ac:dyDescent="0.25">
      <c r="A8" s="240"/>
      <c r="B8" s="240"/>
      <c r="C8" s="240"/>
      <c r="D8" s="240"/>
      <c r="E8" s="240"/>
    </row>
    <row r="9" spans="1:5" x14ac:dyDescent="0.25">
      <c r="A9" s="233" t="s">
        <v>137</v>
      </c>
      <c r="B9" s="235" t="s">
        <v>138</v>
      </c>
      <c r="C9" s="48" t="s">
        <v>139</v>
      </c>
      <c r="D9" s="48" t="s">
        <v>139</v>
      </c>
      <c r="E9" s="48" t="s">
        <v>139</v>
      </c>
    </row>
    <row r="10" spans="1:5" ht="38.25" x14ac:dyDescent="0.25">
      <c r="A10" s="234"/>
      <c r="B10" s="235"/>
      <c r="C10" s="49" t="s">
        <v>523</v>
      </c>
      <c r="D10" s="49" t="s">
        <v>524</v>
      </c>
      <c r="E10" s="49" t="s">
        <v>525</v>
      </c>
    </row>
    <row r="11" spans="1:5" s="38" customFormat="1" ht="12.75" customHeight="1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</row>
    <row r="12" spans="1:5" ht="51" customHeight="1" x14ac:dyDescent="0.25">
      <c r="A12" s="39" t="s">
        <v>140</v>
      </c>
      <c r="B12" s="40" t="s">
        <v>141</v>
      </c>
      <c r="C12" s="125">
        <f>C13</f>
        <v>23042.199999999997</v>
      </c>
      <c r="D12" s="125">
        <f>D13</f>
        <v>24085.200000000001</v>
      </c>
      <c r="E12" s="125">
        <f>E13</f>
        <v>24775.200000000001</v>
      </c>
    </row>
    <row r="13" spans="1:5" ht="39" customHeight="1" x14ac:dyDescent="0.25">
      <c r="A13" s="39" t="s">
        <v>140</v>
      </c>
      <c r="B13" s="40" t="s">
        <v>142</v>
      </c>
      <c r="C13" s="125">
        <f>'доходы Пр2'!C29</f>
        <v>23042.199999999997</v>
      </c>
      <c r="D13" s="125">
        <f>'доходы Пр2'!E29</f>
        <v>24085.200000000001</v>
      </c>
      <c r="E13" s="125">
        <f>'доходы Пр2'!F29</f>
        <v>24775.200000000001</v>
      </c>
    </row>
    <row r="14" spans="1:5" ht="39" customHeight="1" x14ac:dyDescent="0.25">
      <c r="A14" s="39" t="s">
        <v>143</v>
      </c>
      <c r="B14" s="40" t="s">
        <v>144</v>
      </c>
      <c r="C14" s="111">
        <f>'доходы Пр2'!C30</f>
        <v>12580</v>
      </c>
      <c r="D14" s="111">
        <f>'доходы Пр2'!E30</f>
        <v>11880.334860000001</v>
      </c>
      <c r="E14" s="111">
        <f>'доходы Пр2'!F30</f>
        <v>1644.7</v>
      </c>
    </row>
    <row r="15" spans="1:5" ht="42.6" customHeight="1" x14ac:dyDescent="0.25">
      <c r="A15" s="39" t="s">
        <v>145</v>
      </c>
      <c r="B15" s="40" t="s">
        <v>146</v>
      </c>
      <c r="C15" s="111">
        <f>'доходы Пр2'!C38</f>
        <v>3.52</v>
      </c>
      <c r="D15" s="111">
        <f>'доходы Пр2'!E38</f>
        <v>3.52</v>
      </c>
      <c r="E15" s="111">
        <f>'доходы Пр2'!F38</f>
        <v>3.52</v>
      </c>
    </row>
    <row r="16" spans="1:5" ht="75" x14ac:dyDescent="0.25">
      <c r="A16" s="41" t="s">
        <v>147</v>
      </c>
      <c r="B16" s="42" t="s">
        <v>56</v>
      </c>
      <c r="C16" s="126">
        <f>'доходы Пр2'!C39</f>
        <v>328.5</v>
      </c>
      <c r="D16" s="126">
        <f>'доходы Пр2'!E39</f>
        <v>339.9</v>
      </c>
      <c r="E16" s="126">
        <v>0</v>
      </c>
    </row>
    <row r="17" spans="1:5" ht="45" x14ac:dyDescent="0.25">
      <c r="A17" s="43" t="s">
        <v>148</v>
      </c>
      <c r="B17" s="44" t="s">
        <v>60</v>
      </c>
      <c r="C17" s="111">
        <f>'доходы Пр2'!C40</f>
        <v>300</v>
      </c>
      <c r="D17" s="111">
        <f>'доходы Пр2'!E41</f>
        <v>300</v>
      </c>
      <c r="E17" s="111">
        <f>'доходы Пр2'!F41</f>
        <v>0</v>
      </c>
    </row>
    <row r="18" spans="1:5" x14ac:dyDescent="0.25">
      <c r="A18" s="45"/>
      <c r="B18" s="46" t="s">
        <v>149</v>
      </c>
      <c r="C18" s="127">
        <f>C12+C14+C15+C16+C17</f>
        <v>36254.219999999994</v>
      </c>
      <c r="D18" s="127">
        <f>D12+D14+D15+D16+D17</f>
        <v>36608.954859999998</v>
      </c>
      <c r="E18" s="127">
        <f t="shared" ref="E18" si="0">E12+E14+E15+E16+E17</f>
        <v>26423.420000000002</v>
      </c>
    </row>
    <row r="19" spans="1:5" x14ac:dyDescent="0.2">
      <c r="A19" s="47"/>
      <c r="B19" s="47"/>
      <c r="C19" s="128"/>
      <c r="D19" s="129"/>
      <c r="E19" s="129"/>
    </row>
    <row r="20" spans="1:5" ht="102.75" customHeight="1" x14ac:dyDescent="0.25">
      <c r="A20"/>
      <c r="B20"/>
      <c r="C20" s="7"/>
    </row>
    <row r="21" spans="1:5" ht="69" customHeight="1" x14ac:dyDescent="0.25">
      <c r="A21"/>
      <c r="B21"/>
      <c r="C21" s="7"/>
    </row>
    <row r="22" spans="1:5" x14ac:dyDescent="0.25">
      <c r="A22"/>
      <c r="B22"/>
      <c r="C22" s="7"/>
    </row>
    <row r="23" spans="1:5" x14ac:dyDescent="0.25">
      <c r="A23"/>
      <c r="B23"/>
      <c r="C23" s="7"/>
    </row>
    <row r="24" spans="1:5" x14ac:dyDescent="0.25">
      <c r="A24"/>
      <c r="B24"/>
      <c r="C24" s="7"/>
    </row>
    <row r="25" spans="1:5" x14ac:dyDescent="0.25">
      <c r="A25"/>
      <c r="B25"/>
      <c r="C25" s="7"/>
    </row>
    <row r="26" spans="1:5" ht="85.5" customHeight="1" x14ac:dyDescent="0.25">
      <c r="A26"/>
      <c r="B26"/>
      <c r="C26" s="7"/>
    </row>
    <row r="27" spans="1:5" ht="80.25" customHeight="1" x14ac:dyDescent="0.25">
      <c r="A27"/>
      <c r="B27"/>
      <c r="C27" s="7"/>
    </row>
    <row r="28" spans="1:5" ht="102.75" customHeight="1" x14ac:dyDescent="0.25">
      <c r="A28"/>
      <c r="B28"/>
      <c r="C28" s="7"/>
    </row>
    <row r="29" spans="1:5" x14ac:dyDescent="0.25">
      <c r="A29"/>
      <c r="B29"/>
      <c r="C29" s="7"/>
    </row>
    <row r="30" spans="1:5" x14ac:dyDescent="0.25">
      <c r="A30"/>
      <c r="B30"/>
      <c r="C30" s="7"/>
    </row>
    <row r="31" spans="1:5" x14ac:dyDescent="0.25">
      <c r="A31"/>
      <c r="B31"/>
      <c r="C31" s="7"/>
    </row>
    <row r="32" spans="1:5" x14ac:dyDescent="0.25">
      <c r="A32"/>
      <c r="B32"/>
      <c r="C32" s="7"/>
    </row>
    <row r="33" spans="1:3" ht="66" customHeight="1" x14ac:dyDescent="0.25">
      <c r="A33"/>
      <c r="B33"/>
      <c r="C33" s="7"/>
    </row>
    <row r="34" spans="1:3" ht="81" customHeight="1" x14ac:dyDescent="0.25">
      <c r="A34"/>
      <c r="B34"/>
      <c r="C34" s="7"/>
    </row>
    <row r="35" spans="1:3" ht="68.25" customHeight="1" x14ac:dyDescent="0.25">
      <c r="A35"/>
      <c r="B35"/>
      <c r="C35" s="7"/>
    </row>
    <row r="36" spans="1:3" ht="94.5" customHeight="1" x14ac:dyDescent="0.25">
      <c r="A36"/>
      <c r="B36"/>
      <c r="C36" s="7"/>
    </row>
    <row r="37" spans="1:3" x14ac:dyDescent="0.25">
      <c r="A37"/>
      <c r="B37"/>
      <c r="C37" s="7"/>
    </row>
    <row r="38" spans="1:3" x14ac:dyDescent="0.25">
      <c r="A38"/>
      <c r="B38"/>
      <c r="C38" s="7"/>
    </row>
    <row r="39" spans="1:3" x14ac:dyDescent="0.25">
      <c r="A39"/>
      <c r="B39"/>
      <c r="C39" s="7"/>
    </row>
    <row r="40" spans="1:3" ht="65.25" customHeight="1" x14ac:dyDescent="0.25">
      <c r="A40"/>
      <c r="B40"/>
      <c r="C40" s="7"/>
    </row>
    <row r="41" spans="1:3" ht="81" customHeight="1" x14ac:dyDescent="0.25">
      <c r="A41"/>
      <c r="B41"/>
      <c r="C41" s="7"/>
    </row>
    <row r="42" spans="1:3" ht="60.75" customHeight="1" x14ac:dyDescent="0.25">
      <c r="A42"/>
      <c r="B42"/>
      <c r="C42" s="7"/>
    </row>
    <row r="43" spans="1:3" ht="63.75" customHeight="1" x14ac:dyDescent="0.25">
      <c r="A43"/>
      <c r="B43"/>
      <c r="C43" s="7"/>
    </row>
    <row r="44" spans="1:3" ht="52.5" customHeight="1" x14ac:dyDescent="0.25">
      <c r="A44"/>
      <c r="B44"/>
      <c r="C44" s="7"/>
    </row>
    <row r="45" spans="1:3" ht="65.25" customHeight="1" x14ac:dyDescent="0.25">
      <c r="A45"/>
      <c r="B45"/>
      <c r="C45" s="7"/>
    </row>
    <row r="46" spans="1:3" ht="97.5" customHeight="1" x14ac:dyDescent="0.25">
      <c r="A46"/>
      <c r="B46"/>
      <c r="C46" s="7"/>
    </row>
    <row r="47" spans="1:3" ht="78.75" customHeight="1" x14ac:dyDescent="0.25">
      <c r="A47"/>
      <c r="B47"/>
      <c r="C47" s="7"/>
    </row>
    <row r="48" spans="1:3" ht="48" customHeight="1" x14ac:dyDescent="0.25">
      <c r="A48"/>
      <c r="B48"/>
      <c r="C48" s="7"/>
    </row>
    <row r="49" spans="1:3" ht="84" customHeight="1" x14ac:dyDescent="0.25">
      <c r="A49"/>
      <c r="B49"/>
      <c r="C49" s="7"/>
    </row>
    <row r="50" spans="1:3" ht="65.25" customHeight="1" x14ac:dyDescent="0.25">
      <c r="A50"/>
      <c r="B50"/>
      <c r="C50" s="7"/>
    </row>
    <row r="51" spans="1:3" x14ac:dyDescent="0.25">
      <c r="A51"/>
      <c r="B51"/>
      <c r="C51" s="7"/>
    </row>
    <row r="52" spans="1:3" x14ac:dyDescent="0.25">
      <c r="A52"/>
      <c r="B52"/>
      <c r="C52" s="7"/>
    </row>
    <row r="53" spans="1:3" x14ac:dyDescent="0.25">
      <c r="A53"/>
      <c r="B53"/>
      <c r="C53" s="7"/>
    </row>
    <row r="54" spans="1:3" x14ac:dyDescent="0.25">
      <c r="A54"/>
      <c r="B54"/>
      <c r="C54" s="7"/>
    </row>
    <row r="55" spans="1:3" x14ac:dyDescent="0.25">
      <c r="A55"/>
      <c r="B55"/>
      <c r="C55" s="7"/>
    </row>
    <row r="56" spans="1:3" x14ac:dyDescent="0.25">
      <c r="A56"/>
      <c r="B56"/>
      <c r="C56" s="7"/>
    </row>
    <row r="57" spans="1:3" ht="21" customHeight="1" x14ac:dyDescent="0.25">
      <c r="A57"/>
      <c r="B57"/>
      <c r="C57" s="7"/>
    </row>
    <row r="58" spans="1:3" ht="51" customHeight="1" x14ac:dyDescent="0.25">
      <c r="A58"/>
      <c r="B58"/>
      <c r="C58" s="7"/>
    </row>
    <row r="59" spans="1:3" x14ac:dyDescent="0.25">
      <c r="A59"/>
      <c r="B59"/>
      <c r="C59" s="7"/>
    </row>
    <row r="60" spans="1:3" x14ac:dyDescent="0.25">
      <c r="A60"/>
      <c r="B60"/>
      <c r="C60" s="7"/>
    </row>
    <row r="61" spans="1:3" ht="24.75" customHeight="1" x14ac:dyDescent="0.25">
      <c r="A61"/>
      <c r="B61"/>
      <c r="C61" s="7"/>
    </row>
    <row r="62" spans="1:3" x14ac:dyDescent="0.25">
      <c r="A62"/>
      <c r="B62"/>
      <c r="C62" s="7"/>
    </row>
    <row r="63" spans="1:3" ht="22.5" customHeight="1" x14ac:dyDescent="0.25">
      <c r="A63"/>
      <c r="B63"/>
      <c r="C63" s="7"/>
    </row>
    <row r="64" spans="1:3" x14ac:dyDescent="0.25">
      <c r="A64"/>
      <c r="B64"/>
      <c r="C64" s="7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1"/>
  <sheetViews>
    <sheetView topLeftCell="A32" workbookViewId="0">
      <selection activeCell="E27" sqref="E27"/>
    </sheetView>
  </sheetViews>
  <sheetFormatPr defaultRowHeight="15" x14ac:dyDescent="0.25"/>
  <cols>
    <col min="1" max="1" width="37.140625" customWidth="1"/>
    <col min="2" max="2" width="8.140625" style="24" customWidth="1"/>
    <col min="3" max="3" width="7.140625" style="24" customWidth="1"/>
    <col min="4" max="4" width="10.42578125" style="24" customWidth="1"/>
    <col min="5" max="5" width="12" customWidth="1"/>
    <col min="6" max="6" width="10.8554687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x14ac:dyDescent="0.25">
      <c r="B1" s="243" t="s">
        <v>210</v>
      </c>
      <c r="C1" s="243"/>
      <c r="D1" s="243"/>
      <c r="E1" s="243"/>
      <c r="F1" s="243"/>
    </row>
    <row r="2" spans="1:6" x14ac:dyDescent="0.25">
      <c r="B2" s="243" t="s">
        <v>118</v>
      </c>
      <c r="C2" s="243"/>
      <c r="D2" s="243"/>
      <c r="E2" s="243"/>
      <c r="F2" s="243"/>
    </row>
    <row r="3" spans="1:6" x14ac:dyDescent="0.25">
      <c r="B3" s="243" t="s">
        <v>2</v>
      </c>
      <c r="C3" s="243"/>
      <c r="D3" s="243"/>
      <c r="E3" s="243"/>
      <c r="F3" s="243"/>
    </row>
    <row r="4" spans="1:6" x14ac:dyDescent="0.25">
      <c r="B4" s="243" t="s">
        <v>529</v>
      </c>
      <c r="C4" s="243"/>
      <c r="D4" s="243"/>
      <c r="E4" s="243"/>
      <c r="F4" s="243"/>
    </row>
    <row r="5" spans="1:6" x14ac:dyDescent="0.25">
      <c r="B5" s="211"/>
      <c r="C5" s="211"/>
      <c r="D5" s="211"/>
      <c r="E5" s="211"/>
      <c r="F5" s="211"/>
    </row>
    <row r="6" spans="1:6" ht="50.25" customHeight="1" x14ac:dyDescent="0.25">
      <c r="A6" s="244" t="s">
        <v>371</v>
      </c>
      <c r="B6" s="244"/>
      <c r="C6" s="244"/>
      <c r="D6" s="244"/>
      <c r="E6" s="244"/>
      <c r="F6" s="244"/>
    </row>
    <row r="7" spans="1:6" ht="15.75" customHeight="1" x14ac:dyDescent="0.25">
      <c r="A7" s="241" t="s">
        <v>4</v>
      </c>
      <c r="B7" s="241" t="s">
        <v>119</v>
      </c>
      <c r="C7" s="241" t="s">
        <v>119</v>
      </c>
      <c r="D7" s="241" t="s">
        <v>207</v>
      </c>
      <c r="E7" s="241" t="s">
        <v>372</v>
      </c>
      <c r="F7" s="241" t="s">
        <v>373</v>
      </c>
    </row>
    <row r="8" spans="1:6" s="20" customFormat="1" ht="16.5" customHeight="1" x14ac:dyDescent="0.2">
      <c r="A8" s="241"/>
      <c r="B8" s="241"/>
      <c r="C8" s="241"/>
      <c r="D8" s="242"/>
      <c r="E8" s="242"/>
      <c r="F8" s="242"/>
    </row>
    <row r="9" spans="1:6" ht="19.5" customHeight="1" x14ac:dyDescent="0.25">
      <c r="A9" s="241"/>
      <c r="B9" s="241"/>
      <c r="C9" s="241"/>
      <c r="D9" s="242"/>
      <c r="E9" s="242"/>
      <c r="F9" s="242"/>
    </row>
    <row r="10" spans="1:6" ht="0.75" hidden="1" customHeight="1" x14ac:dyDescent="0.25">
      <c r="A10" s="241"/>
      <c r="B10" s="241"/>
      <c r="C10" s="241"/>
      <c r="D10" s="140"/>
      <c r="E10" s="140"/>
      <c r="F10" s="140"/>
    </row>
    <row r="11" spans="1:6" ht="15.75" customHeight="1" x14ac:dyDescent="0.25">
      <c r="A11" s="214" t="s">
        <v>120</v>
      </c>
      <c r="B11" s="21" t="s">
        <v>71</v>
      </c>
      <c r="C11" s="21"/>
      <c r="D11" s="215">
        <f>SUM(D12:D16)</f>
        <v>23659.490999999998</v>
      </c>
      <c r="E11" s="215">
        <f>E12+E15+E16</f>
        <v>23234.560000000001</v>
      </c>
      <c r="F11" s="215">
        <f>F12+F15+F16</f>
        <v>24284.75</v>
      </c>
    </row>
    <row r="12" spans="1:6" ht="36.75" customHeight="1" x14ac:dyDescent="0.25">
      <c r="A12" s="44" t="s">
        <v>121</v>
      </c>
      <c r="B12" s="23"/>
      <c r="C12" s="23" t="s">
        <v>73</v>
      </c>
      <c r="D12" s="34">
        <v>20642.02</v>
      </c>
      <c r="E12" s="34">
        <v>21734.560000000001</v>
      </c>
      <c r="F12" s="34">
        <v>22734.75</v>
      </c>
    </row>
    <row r="13" spans="1:6" ht="23.25" customHeight="1" x14ac:dyDescent="0.25">
      <c r="A13" s="44" t="s">
        <v>58</v>
      </c>
      <c r="B13" s="23"/>
      <c r="C13" s="23" t="s">
        <v>75</v>
      </c>
      <c r="D13" s="34">
        <v>574.79999999999995</v>
      </c>
      <c r="E13" s="34">
        <v>0</v>
      </c>
      <c r="F13" s="34">
        <v>0</v>
      </c>
    </row>
    <row r="14" spans="1:6" ht="23.25" customHeight="1" x14ac:dyDescent="0.25">
      <c r="A14" s="44" t="s">
        <v>428</v>
      </c>
      <c r="B14" s="23"/>
      <c r="C14" s="23" t="s">
        <v>435</v>
      </c>
      <c r="D14" s="34">
        <v>992.67100000000005</v>
      </c>
      <c r="E14" s="34">
        <v>0</v>
      </c>
      <c r="F14" s="34">
        <v>0</v>
      </c>
    </row>
    <row r="15" spans="1:6" ht="31.5" customHeight="1" x14ac:dyDescent="0.25">
      <c r="A15" s="44" t="s">
        <v>122</v>
      </c>
      <c r="B15" s="23"/>
      <c r="C15" s="23" t="s">
        <v>78</v>
      </c>
      <c r="D15" s="34">
        <v>1000</v>
      </c>
      <c r="E15" s="34">
        <v>1000</v>
      </c>
      <c r="F15" s="34">
        <v>1000</v>
      </c>
    </row>
    <row r="16" spans="1:6" ht="35.25" customHeight="1" x14ac:dyDescent="0.25">
      <c r="A16" s="44" t="s">
        <v>81</v>
      </c>
      <c r="B16" s="23"/>
      <c r="C16" s="23" t="s">
        <v>82</v>
      </c>
      <c r="D16" s="34">
        <v>450</v>
      </c>
      <c r="E16" s="34">
        <v>500</v>
      </c>
      <c r="F16" s="34">
        <v>550</v>
      </c>
    </row>
    <row r="17" spans="1:6" ht="18.75" customHeight="1" x14ac:dyDescent="0.25">
      <c r="A17" s="216" t="s">
        <v>123</v>
      </c>
      <c r="B17" s="30" t="s">
        <v>84</v>
      </c>
      <c r="C17" s="31"/>
      <c r="D17" s="33">
        <f>+D18</f>
        <v>328.5</v>
      </c>
      <c r="E17" s="33">
        <f>+E18</f>
        <v>339.9</v>
      </c>
      <c r="F17" s="33">
        <f>+F18</f>
        <v>0</v>
      </c>
    </row>
    <row r="18" spans="1:6" ht="50.25" customHeight="1" x14ac:dyDescent="0.25">
      <c r="A18" s="44" t="s">
        <v>124</v>
      </c>
      <c r="B18" s="23"/>
      <c r="C18" s="23" t="s">
        <v>86</v>
      </c>
      <c r="D18" s="34">
        <v>328.5</v>
      </c>
      <c r="E18" s="34">
        <v>339.9</v>
      </c>
      <c r="F18" s="34">
        <f>'[1]ПРИЛОЖЕНИЕ 7'!H46</f>
        <v>0</v>
      </c>
    </row>
    <row r="19" spans="1:6" ht="43.5" customHeight="1" x14ac:dyDescent="0.25">
      <c r="A19" s="217" t="s">
        <v>190</v>
      </c>
      <c r="B19" s="91" t="s">
        <v>191</v>
      </c>
      <c r="C19" s="91"/>
      <c r="D19" s="218">
        <f>D20</f>
        <v>500</v>
      </c>
      <c r="E19" s="218">
        <f>E20</f>
        <v>700</v>
      </c>
      <c r="F19" s="218">
        <f>F20</f>
        <v>900</v>
      </c>
    </row>
    <row r="20" spans="1:6" ht="26.25" customHeight="1" x14ac:dyDescent="0.25">
      <c r="A20" s="219" t="s">
        <v>187</v>
      </c>
      <c r="B20" s="90"/>
      <c r="C20" s="92" t="s">
        <v>188</v>
      </c>
      <c r="D20" s="220">
        <v>500</v>
      </c>
      <c r="E20" s="220">
        <v>700</v>
      </c>
      <c r="F20" s="220">
        <v>900</v>
      </c>
    </row>
    <row r="21" spans="1:6" ht="15.75" customHeight="1" x14ac:dyDescent="0.25">
      <c r="A21" s="216" t="s">
        <v>125</v>
      </c>
      <c r="B21" s="30" t="s">
        <v>88</v>
      </c>
      <c r="C21" s="31"/>
      <c r="D21" s="33">
        <f>SUM(D22:D23)</f>
        <v>7775.9960000000001</v>
      </c>
      <c r="E21" s="33">
        <f>SUM(E22:E23)</f>
        <v>17598.927</v>
      </c>
      <c r="F21" s="33">
        <f>SUM(F22:F23)</f>
        <v>6647</v>
      </c>
    </row>
    <row r="22" spans="1:6" ht="17.25" customHeight="1" x14ac:dyDescent="0.25">
      <c r="A22" s="44" t="s">
        <v>126</v>
      </c>
      <c r="B22" s="23"/>
      <c r="C22" s="23" t="s">
        <v>90</v>
      </c>
      <c r="D22" s="221">
        <v>7070.9960000000001</v>
      </c>
      <c r="E22" s="221">
        <v>16842.927</v>
      </c>
      <c r="F22" s="221">
        <v>5840</v>
      </c>
    </row>
    <row r="23" spans="1:6" ht="15" customHeight="1" x14ac:dyDescent="0.25">
      <c r="A23" s="44" t="s">
        <v>91</v>
      </c>
      <c r="B23" s="23"/>
      <c r="C23" s="23" t="s">
        <v>92</v>
      </c>
      <c r="D23" s="221">
        <v>705</v>
      </c>
      <c r="E23" s="221">
        <v>756</v>
      </c>
      <c r="F23" s="221">
        <v>807</v>
      </c>
    </row>
    <row r="24" spans="1:6" s="5" customFormat="1" ht="13.5" customHeight="1" x14ac:dyDescent="0.25">
      <c r="A24" s="33" t="s">
        <v>127</v>
      </c>
      <c r="B24" s="33" t="s">
        <v>94</v>
      </c>
      <c r="C24" s="33"/>
      <c r="D24" s="33">
        <f>SUM(D25:D27)</f>
        <v>32880.509999999995</v>
      </c>
      <c r="E24" s="33">
        <f>SUM(E25:E27)</f>
        <v>18900</v>
      </c>
      <c r="F24" s="33">
        <f>SUM(F25:F27)</f>
        <v>17700</v>
      </c>
    </row>
    <row r="25" spans="1:6" x14ac:dyDescent="0.25">
      <c r="A25" s="44" t="s">
        <v>95</v>
      </c>
      <c r="B25" s="23"/>
      <c r="C25" s="23" t="s">
        <v>96</v>
      </c>
      <c r="D25" s="221">
        <v>1585.03</v>
      </c>
      <c r="E25" s="221">
        <v>1700</v>
      </c>
      <c r="F25" s="221">
        <v>1900</v>
      </c>
    </row>
    <row r="26" spans="1:6" x14ac:dyDescent="0.25">
      <c r="A26" s="44" t="s">
        <v>97</v>
      </c>
      <c r="B26" s="23"/>
      <c r="C26" s="23" t="s">
        <v>98</v>
      </c>
      <c r="D26" s="221">
        <v>238.22</v>
      </c>
      <c r="E26" s="221">
        <v>100</v>
      </c>
      <c r="F26" s="221">
        <v>100</v>
      </c>
    </row>
    <row r="27" spans="1:6" x14ac:dyDescent="0.25">
      <c r="A27" s="44" t="s">
        <v>99</v>
      </c>
      <c r="B27" s="23"/>
      <c r="C27" s="23" t="s">
        <v>100</v>
      </c>
      <c r="D27" s="221">
        <v>31057.26</v>
      </c>
      <c r="E27" s="221">
        <v>17100</v>
      </c>
      <c r="F27" s="221">
        <v>15700</v>
      </c>
    </row>
    <row r="28" spans="1:6" s="5" customFormat="1" ht="14.45" customHeight="1" x14ac:dyDescent="0.25">
      <c r="A28" s="33" t="s">
        <v>128</v>
      </c>
      <c r="B28" s="33" t="s">
        <v>102</v>
      </c>
      <c r="C28" s="33"/>
      <c r="D28" s="33">
        <f>SUM(D29:D30)</f>
        <v>758.62</v>
      </c>
      <c r="E28" s="33">
        <f t="shared" ref="E28:F28" si="0">SUM(E29:E30)</f>
        <v>758.62</v>
      </c>
      <c r="F28" s="33">
        <f t="shared" si="0"/>
        <v>758.62</v>
      </c>
    </row>
    <row r="29" spans="1:6" s="5" customFormat="1" ht="48.75" customHeight="1" x14ac:dyDescent="0.25">
      <c r="A29" s="89" t="s">
        <v>417</v>
      </c>
      <c r="B29" s="145"/>
      <c r="C29" s="146" t="s">
        <v>436</v>
      </c>
      <c r="D29" s="221">
        <v>100</v>
      </c>
      <c r="E29" s="221">
        <v>100</v>
      </c>
      <c r="F29" s="221">
        <v>100</v>
      </c>
    </row>
    <row r="30" spans="1:6" s="5" customFormat="1" ht="27" customHeight="1" x14ac:dyDescent="0.25">
      <c r="A30" s="222" t="s">
        <v>103</v>
      </c>
      <c r="B30" s="34"/>
      <c r="C30" s="34" t="s">
        <v>104</v>
      </c>
      <c r="D30" s="34">
        <v>658.62</v>
      </c>
      <c r="E30" s="34">
        <v>658.62</v>
      </c>
      <c r="F30" s="34">
        <v>658.62</v>
      </c>
    </row>
    <row r="31" spans="1:6" ht="27.75" customHeight="1" x14ac:dyDescent="0.25">
      <c r="A31" s="216" t="s">
        <v>129</v>
      </c>
      <c r="B31" s="30" t="s">
        <v>110</v>
      </c>
      <c r="C31" s="30"/>
      <c r="D31" s="33">
        <f>D32</f>
        <v>13711.8</v>
      </c>
      <c r="E31" s="33">
        <f t="shared" ref="E31:F31" si="1">E32</f>
        <v>14345.64</v>
      </c>
      <c r="F31" s="33">
        <f t="shared" si="1"/>
        <v>15222.22</v>
      </c>
    </row>
    <row r="32" spans="1:6" x14ac:dyDescent="0.25">
      <c r="A32" s="153" t="s">
        <v>130</v>
      </c>
      <c r="B32" s="35"/>
      <c r="C32" s="23" t="s">
        <v>112</v>
      </c>
      <c r="D32" s="34">
        <v>13711.8</v>
      </c>
      <c r="E32" s="34">
        <v>14345.64</v>
      </c>
      <c r="F32" s="34">
        <v>15222.22</v>
      </c>
    </row>
    <row r="33" spans="1:6" x14ac:dyDescent="0.25">
      <c r="A33" s="216" t="s">
        <v>131</v>
      </c>
      <c r="B33" s="30" t="s">
        <v>106</v>
      </c>
      <c r="C33" s="31"/>
      <c r="D33" s="33">
        <f>SUM(D34:D34)</f>
        <v>941.36</v>
      </c>
      <c r="E33" s="33">
        <f>SUM(E34:E34)</f>
        <v>984.67</v>
      </c>
      <c r="F33" s="33">
        <f>SUM(F34:F34)</f>
        <v>1029.9649999999999</v>
      </c>
    </row>
    <row r="34" spans="1:6" s="7" customFormat="1" ht="35.25" customHeight="1" x14ac:dyDescent="0.25">
      <c r="A34" s="223" t="s">
        <v>132</v>
      </c>
      <c r="B34" s="32"/>
      <c r="C34" s="23" t="s">
        <v>108</v>
      </c>
      <c r="D34" s="34">
        <v>941.36</v>
      </c>
      <c r="E34" s="34">
        <v>984.67</v>
      </c>
      <c r="F34" s="34">
        <v>1029.9649999999999</v>
      </c>
    </row>
    <row r="35" spans="1:6" ht="30.75" customHeight="1" x14ac:dyDescent="0.25">
      <c r="A35" s="216" t="s">
        <v>133</v>
      </c>
      <c r="B35" s="30" t="s">
        <v>114</v>
      </c>
      <c r="C35" s="30"/>
      <c r="D35" s="33">
        <f>+D36</f>
        <v>1000</v>
      </c>
      <c r="E35" s="33">
        <f>E36</f>
        <v>1200</v>
      </c>
      <c r="F35" s="33">
        <f>F36</f>
        <v>1500</v>
      </c>
    </row>
    <row r="36" spans="1:6" ht="22.5" customHeight="1" x14ac:dyDescent="0.25">
      <c r="A36" s="44" t="s">
        <v>134</v>
      </c>
      <c r="B36" s="23"/>
      <c r="C36" s="23" t="s">
        <v>116</v>
      </c>
      <c r="D36" s="34">
        <v>1000</v>
      </c>
      <c r="E36" s="34">
        <v>1200</v>
      </c>
      <c r="F36" s="34">
        <v>1500</v>
      </c>
    </row>
    <row r="37" spans="1:6" s="5" customFormat="1" ht="16.5" customHeight="1" x14ac:dyDescent="0.25">
      <c r="A37" s="224" t="s">
        <v>135</v>
      </c>
      <c r="B37" s="224"/>
      <c r="C37" s="224"/>
      <c r="D37" s="33">
        <f>++D31+D28+D24+D11+D35+D21+D33+D17+D19</f>
        <v>81556.276999999987</v>
      </c>
      <c r="E37" s="33">
        <f>++E31+E28+E24+E11+E35+E21+E33+E17+E19</f>
        <v>78062.316999999995</v>
      </c>
      <c r="F37" s="33">
        <f>++F31+F28+F24+F11+F35+F21+F33+F17+F19</f>
        <v>68042.554999999993</v>
      </c>
    </row>
    <row r="38" spans="1:6" ht="12.75" customHeight="1" x14ac:dyDescent="0.25">
      <c r="A38" s="25"/>
    </row>
    <row r="39" spans="1:6" ht="15" customHeight="1" x14ac:dyDescent="0.25">
      <c r="A39" s="26"/>
      <c r="E39" s="5"/>
    </row>
    <row r="40" spans="1:6" ht="15" customHeight="1" x14ac:dyDescent="0.25">
      <c r="A40" s="26"/>
      <c r="D40" s="88"/>
    </row>
    <row r="41" spans="1:6" ht="15" customHeight="1" x14ac:dyDescent="0.25">
      <c r="A41" s="27"/>
    </row>
    <row r="42" spans="1:6" ht="15" customHeight="1" x14ac:dyDescent="0.25">
      <c r="A42" s="28"/>
    </row>
    <row r="43" spans="1:6" ht="12.75" customHeight="1" x14ac:dyDescent="0.25">
      <c r="A43" s="29"/>
    </row>
    <row r="44" spans="1:6" ht="12.75" customHeight="1" x14ac:dyDescent="0.25">
      <c r="A44" s="29"/>
    </row>
    <row r="46" spans="1:6" x14ac:dyDescent="0.25">
      <c r="A46" s="29"/>
    </row>
    <row r="47" spans="1:6" x14ac:dyDescent="0.25">
      <c r="A47" s="28"/>
    </row>
    <row r="48" spans="1:6" x14ac:dyDescent="0.25">
      <c r="A48" s="29"/>
    </row>
    <row r="49" spans="1:1" x14ac:dyDescent="0.25">
      <c r="A49" s="29"/>
    </row>
    <row r="51" spans="1:1" x14ac:dyDescent="0.25">
      <c r="A51" s="29"/>
    </row>
  </sheetData>
  <mergeCells count="11">
    <mergeCell ref="B1:F1"/>
    <mergeCell ref="B2:F2"/>
    <mergeCell ref="B3:F3"/>
    <mergeCell ref="B4:F4"/>
    <mergeCell ref="A6:F6"/>
    <mergeCell ref="F7:F9"/>
    <mergeCell ref="A7:A10"/>
    <mergeCell ref="B7:B10"/>
    <mergeCell ref="C7:C10"/>
    <mergeCell ref="D7:D9"/>
    <mergeCell ref="E7:E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49"/>
  <sheetViews>
    <sheetView topLeftCell="A244" workbookViewId="0">
      <selection activeCell="K119" sqref="K119"/>
    </sheetView>
  </sheetViews>
  <sheetFormatPr defaultColWidth="16.7109375" defaultRowHeight="15" x14ac:dyDescent="0.25"/>
  <cols>
    <col min="1" max="1" width="38" customWidth="1"/>
    <col min="2" max="2" width="5.85546875" customWidth="1"/>
    <col min="3" max="3" width="6.42578125" customWidth="1"/>
    <col min="4" max="4" width="7" customWidth="1"/>
    <col min="5" max="5" width="10.85546875" customWidth="1"/>
    <col min="6" max="6" width="9.140625" customWidth="1"/>
    <col min="7" max="7" width="5.7109375" customWidth="1"/>
    <col min="8" max="8" width="6.42578125" customWidth="1"/>
  </cols>
  <sheetData>
    <row r="1" spans="1:11" ht="15.75" x14ac:dyDescent="0.25">
      <c r="H1" s="107"/>
      <c r="J1" s="246" t="s">
        <v>211</v>
      </c>
      <c r="K1" s="246"/>
    </row>
    <row r="2" spans="1:11" ht="15.75" x14ac:dyDescent="0.25">
      <c r="H2" s="107"/>
      <c r="J2" s="246" t="s">
        <v>213</v>
      </c>
      <c r="K2" s="246"/>
    </row>
    <row r="3" spans="1:11" ht="15.75" x14ac:dyDescent="0.25">
      <c r="A3" s="112"/>
      <c r="B3" s="112"/>
      <c r="H3" s="107"/>
      <c r="J3" s="246" t="s">
        <v>2</v>
      </c>
      <c r="K3" s="246"/>
    </row>
    <row r="4" spans="1:11" ht="15.75" x14ac:dyDescent="0.25">
      <c r="A4" s="112"/>
      <c r="B4" s="112"/>
      <c r="H4" s="107"/>
      <c r="J4" s="246" t="s">
        <v>529</v>
      </c>
      <c r="K4" s="246"/>
    </row>
    <row r="6" spans="1:11" ht="53.45" customHeight="1" x14ac:dyDescent="0.25">
      <c r="A6" s="244" t="s">
        <v>514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</row>
    <row r="7" spans="1:11" x14ac:dyDescent="0.25">
      <c r="A7" s="161"/>
      <c r="B7" s="161"/>
      <c r="C7" s="161"/>
      <c r="D7" s="161"/>
      <c r="E7" s="161"/>
      <c r="F7" s="162"/>
      <c r="G7" s="161"/>
      <c r="H7" s="161"/>
      <c r="I7" s="161"/>
      <c r="J7" s="161"/>
      <c r="K7" s="161"/>
    </row>
    <row r="8" spans="1:11" x14ac:dyDescent="0.25">
      <c r="A8" s="245" t="s">
        <v>238</v>
      </c>
      <c r="B8" s="245" t="s">
        <v>66</v>
      </c>
      <c r="C8" s="245" t="s">
        <v>356</v>
      </c>
      <c r="D8" s="245" t="s">
        <v>356</v>
      </c>
      <c r="E8" s="245" t="s">
        <v>356</v>
      </c>
      <c r="F8" s="245" t="s">
        <v>67</v>
      </c>
      <c r="G8" s="245" t="s">
        <v>65</v>
      </c>
      <c r="H8" s="245"/>
      <c r="I8" s="245" t="s">
        <v>515</v>
      </c>
      <c r="J8" s="245" t="s">
        <v>239</v>
      </c>
      <c r="K8" s="245" t="s">
        <v>240</v>
      </c>
    </row>
    <row r="9" spans="1:11" x14ac:dyDescent="0.25">
      <c r="A9" s="245"/>
      <c r="B9" s="245" t="s">
        <v>356</v>
      </c>
      <c r="C9" s="245" t="s">
        <v>356</v>
      </c>
      <c r="D9" s="245" t="s">
        <v>356</v>
      </c>
      <c r="E9" s="245" t="s">
        <v>356</v>
      </c>
      <c r="F9" s="245" t="s">
        <v>357</v>
      </c>
      <c r="G9" s="245"/>
      <c r="H9" s="245"/>
      <c r="I9" s="245" t="s">
        <v>139</v>
      </c>
      <c r="J9" s="245" t="s">
        <v>139</v>
      </c>
      <c r="K9" s="245" t="s">
        <v>139</v>
      </c>
    </row>
    <row r="10" spans="1:11" ht="25.5" x14ac:dyDescent="0.25">
      <c r="A10" s="148" t="s">
        <v>195</v>
      </c>
      <c r="B10" s="143" t="s">
        <v>437</v>
      </c>
      <c r="C10" s="143" t="s">
        <v>438</v>
      </c>
      <c r="D10" s="143" t="s">
        <v>243</v>
      </c>
      <c r="E10" s="143" t="s">
        <v>439</v>
      </c>
      <c r="F10" s="140"/>
      <c r="G10" s="143"/>
      <c r="H10" s="143"/>
      <c r="I10" s="149">
        <f>I11+I60</f>
        <v>25552.603999999999</v>
      </c>
      <c r="J10" s="149">
        <f t="shared" ref="J10:K10" si="0">J11+J60</f>
        <v>25059.127</v>
      </c>
      <c r="K10" s="149">
        <f t="shared" si="0"/>
        <v>25914.715</v>
      </c>
    </row>
    <row r="11" spans="1:11" ht="25.5" x14ac:dyDescent="0.25">
      <c r="A11" s="148" t="s">
        <v>178</v>
      </c>
      <c r="B11" s="143" t="s">
        <v>440</v>
      </c>
      <c r="C11" s="143" t="s">
        <v>438</v>
      </c>
      <c r="D11" s="143" t="s">
        <v>243</v>
      </c>
      <c r="E11" s="143" t="s">
        <v>439</v>
      </c>
      <c r="F11" s="140"/>
      <c r="G11" s="143"/>
      <c r="H11" s="143"/>
      <c r="I11" s="149">
        <f>I12+I37</f>
        <v>20692.016</v>
      </c>
      <c r="J11" s="149">
        <f t="shared" ref="J11:K11" si="1">J12+J37</f>
        <v>21784.557000000001</v>
      </c>
      <c r="K11" s="149">
        <f t="shared" si="1"/>
        <v>22784.75</v>
      </c>
    </row>
    <row r="12" spans="1:11" ht="38.25" x14ac:dyDescent="0.25">
      <c r="A12" s="150" t="s">
        <v>245</v>
      </c>
      <c r="B12" s="141" t="s">
        <v>440</v>
      </c>
      <c r="C12" s="141" t="s">
        <v>441</v>
      </c>
      <c r="D12" s="141" t="s">
        <v>243</v>
      </c>
      <c r="E12" s="141" t="s">
        <v>439</v>
      </c>
      <c r="F12" s="151"/>
      <c r="G12" s="141"/>
      <c r="H12" s="141"/>
      <c r="I12" s="152">
        <f>I13</f>
        <v>2884.8160000000003</v>
      </c>
      <c r="J12" s="152">
        <f t="shared" ref="J12:K12" si="2">J13</f>
        <v>3258.4450000000002</v>
      </c>
      <c r="K12" s="152">
        <f t="shared" si="2"/>
        <v>3516.4370000000004</v>
      </c>
    </row>
    <row r="13" spans="1:11" ht="25.5" x14ac:dyDescent="0.25">
      <c r="A13" s="150" t="s">
        <v>246</v>
      </c>
      <c r="B13" s="141" t="s">
        <v>440</v>
      </c>
      <c r="C13" s="141" t="s">
        <v>441</v>
      </c>
      <c r="D13" s="141" t="s">
        <v>242</v>
      </c>
      <c r="E13" s="141" t="s">
        <v>439</v>
      </c>
      <c r="F13" s="151"/>
      <c r="G13" s="141"/>
      <c r="H13" s="141"/>
      <c r="I13" s="152">
        <f>I14+I22+I25+I29+I33</f>
        <v>2884.8160000000003</v>
      </c>
      <c r="J13" s="152">
        <f>J14+J22+J25+J29+J33</f>
        <v>3258.4450000000002</v>
      </c>
      <c r="K13" s="152">
        <f>K14+K22+K25+K29+K33</f>
        <v>3516.4370000000004</v>
      </c>
    </row>
    <row r="14" spans="1:11" ht="38.25" x14ac:dyDescent="0.25">
      <c r="A14" s="150" t="s">
        <v>248</v>
      </c>
      <c r="B14" s="141" t="s">
        <v>440</v>
      </c>
      <c r="C14" s="141" t="s">
        <v>441</v>
      </c>
      <c r="D14" s="141" t="s">
        <v>242</v>
      </c>
      <c r="E14" s="141" t="s">
        <v>442</v>
      </c>
      <c r="F14" s="151" t="s">
        <v>249</v>
      </c>
      <c r="G14" s="141"/>
      <c r="H14" s="141"/>
      <c r="I14" s="152">
        <f>I15</f>
        <v>2736.2960000000003</v>
      </c>
      <c r="J14" s="152">
        <f t="shared" ref="J14:K14" si="3">J15</f>
        <v>3079.9250000000002</v>
      </c>
      <c r="K14" s="152">
        <f t="shared" si="3"/>
        <v>3337.9170000000004</v>
      </c>
    </row>
    <row r="15" spans="1:11" ht="38.25" x14ac:dyDescent="0.25">
      <c r="A15" s="150" t="s">
        <v>341</v>
      </c>
      <c r="B15" s="141" t="s">
        <v>440</v>
      </c>
      <c r="C15" s="141" t="s">
        <v>441</v>
      </c>
      <c r="D15" s="141" t="s">
        <v>242</v>
      </c>
      <c r="E15" s="141" t="s">
        <v>442</v>
      </c>
      <c r="F15" s="151" t="s">
        <v>342</v>
      </c>
      <c r="G15" s="141"/>
      <c r="H15" s="141"/>
      <c r="I15" s="152">
        <f>I16+I18+I20</f>
        <v>2736.2960000000003</v>
      </c>
      <c r="J15" s="152">
        <f t="shared" ref="J15:K15" si="4">J16+J18+J20</f>
        <v>3079.9250000000002</v>
      </c>
      <c r="K15" s="152">
        <f t="shared" si="4"/>
        <v>3337.9170000000004</v>
      </c>
    </row>
    <row r="16" spans="1:11" ht="38.25" x14ac:dyDescent="0.25">
      <c r="A16" s="150" t="s">
        <v>443</v>
      </c>
      <c r="B16" s="141" t="s">
        <v>440</v>
      </c>
      <c r="C16" s="141" t="s">
        <v>441</v>
      </c>
      <c r="D16" s="141" t="s">
        <v>242</v>
      </c>
      <c r="E16" s="141" t="s">
        <v>442</v>
      </c>
      <c r="F16" s="151" t="s">
        <v>444</v>
      </c>
      <c r="G16" s="141"/>
      <c r="H16" s="141"/>
      <c r="I16" s="152">
        <f>I17</f>
        <v>716.29600000000005</v>
      </c>
      <c r="J16" s="152">
        <f t="shared" ref="J16:K16" si="5">J17</f>
        <v>787.92499999999995</v>
      </c>
      <c r="K16" s="152">
        <f t="shared" si="5"/>
        <v>866.71699999999998</v>
      </c>
    </row>
    <row r="17" spans="1:11" ht="63.75" x14ac:dyDescent="0.25">
      <c r="A17" s="163" t="s">
        <v>72</v>
      </c>
      <c r="B17" s="164" t="s">
        <v>440</v>
      </c>
      <c r="C17" s="164" t="s">
        <v>441</v>
      </c>
      <c r="D17" s="164" t="s">
        <v>242</v>
      </c>
      <c r="E17" s="164" t="s">
        <v>442</v>
      </c>
      <c r="F17" s="165" t="s">
        <v>444</v>
      </c>
      <c r="G17" s="164" t="s">
        <v>242</v>
      </c>
      <c r="H17" s="164" t="s">
        <v>244</v>
      </c>
      <c r="I17" s="166">
        <v>716.29600000000005</v>
      </c>
      <c r="J17" s="166">
        <v>787.92499999999995</v>
      </c>
      <c r="K17" s="166">
        <v>866.71699999999998</v>
      </c>
    </row>
    <row r="18" spans="1:11" x14ac:dyDescent="0.25">
      <c r="A18" s="150" t="s">
        <v>445</v>
      </c>
      <c r="B18" s="141" t="s">
        <v>440</v>
      </c>
      <c r="C18" s="141" t="s">
        <v>441</v>
      </c>
      <c r="D18" s="141" t="s">
        <v>242</v>
      </c>
      <c r="E18" s="141" t="s">
        <v>442</v>
      </c>
      <c r="F18" s="151" t="s">
        <v>432</v>
      </c>
      <c r="G18" s="141"/>
      <c r="H18" s="141"/>
      <c r="I18" s="152">
        <f>I19</f>
        <v>1300</v>
      </c>
      <c r="J18" s="152">
        <f t="shared" ref="J18:K18" si="6">J19</f>
        <v>1500</v>
      </c>
      <c r="K18" s="152">
        <f t="shared" si="6"/>
        <v>1600</v>
      </c>
    </row>
    <row r="19" spans="1:11" ht="63.75" x14ac:dyDescent="0.25">
      <c r="A19" s="163" t="s">
        <v>72</v>
      </c>
      <c r="B19" s="164" t="s">
        <v>440</v>
      </c>
      <c r="C19" s="164" t="s">
        <v>441</v>
      </c>
      <c r="D19" s="164" t="s">
        <v>242</v>
      </c>
      <c r="E19" s="164" t="s">
        <v>442</v>
      </c>
      <c r="F19" s="165" t="s">
        <v>432</v>
      </c>
      <c r="G19" s="164" t="s">
        <v>242</v>
      </c>
      <c r="H19" s="164" t="s">
        <v>244</v>
      </c>
      <c r="I19" s="166">
        <v>1300</v>
      </c>
      <c r="J19" s="166">
        <v>1500</v>
      </c>
      <c r="K19" s="166">
        <v>1600</v>
      </c>
    </row>
    <row r="20" spans="1:11" x14ac:dyDescent="0.25">
      <c r="A20" s="150" t="s">
        <v>446</v>
      </c>
      <c r="B20" s="141" t="s">
        <v>440</v>
      </c>
      <c r="C20" s="141" t="s">
        <v>441</v>
      </c>
      <c r="D20" s="141" t="s">
        <v>242</v>
      </c>
      <c r="E20" s="141" t="s">
        <v>442</v>
      </c>
      <c r="F20" s="151" t="s">
        <v>447</v>
      </c>
      <c r="G20" s="141"/>
      <c r="H20" s="141"/>
      <c r="I20" s="152">
        <f>I21</f>
        <v>720</v>
      </c>
      <c r="J20" s="152">
        <f t="shared" ref="J20:K20" si="7">J21</f>
        <v>792</v>
      </c>
      <c r="K20" s="152">
        <f t="shared" si="7"/>
        <v>871.2</v>
      </c>
    </row>
    <row r="21" spans="1:11" ht="63.75" x14ac:dyDescent="0.25">
      <c r="A21" s="150" t="s">
        <v>72</v>
      </c>
      <c r="B21" s="141" t="s">
        <v>440</v>
      </c>
      <c r="C21" s="141" t="s">
        <v>441</v>
      </c>
      <c r="D21" s="141" t="s">
        <v>242</v>
      </c>
      <c r="E21" s="141" t="s">
        <v>442</v>
      </c>
      <c r="F21" s="151" t="s">
        <v>447</v>
      </c>
      <c r="G21" s="141" t="s">
        <v>242</v>
      </c>
      <c r="H21" s="141" t="s">
        <v>244</v>
      </c>
      <c r="I21" s="152">
        <v>720</v>
      </c>
      <c r="J21" s="152">
        <v>792</v>
      </c>
      <c r="K21" s="152">
        <v>871.2</v>
      </c>
    </row>
    <row r="22" spans="1:11" ht="25.5" x14ac:dyDescent="0.25">
      <c r="A22" s="159" t="s">
        <v>250</v>
      </c>
      <c r="B22" s="160" t="s">
        <v>440</v>
      </c>
      <c r="C22" s="160" t="s">
        <v>441</v>
      </c>
      <c r="D22" s="160" t="s">
        <v>242</v>
      </c>
      <c r="E22" s="160" t="s">
        <v>442</v>
      </c>
      <c r="F22" s="147" t="s">
        <v>251</v>
      </c>
      <c r="G22" s="160"/>
      <c r="H22" s="160"/>
      <c r="I22" s="158">
        <f>I23</f>
        <v>50</v>
      </c>
      <c r="J22" s="158">
        <f t="shared" ref="J22:K22" si="8">J23</f>
        <v>50</v>
      </c>
      <c r="K22" s="158">
        <f t="shared" si="8"/>
        <v>50</v>
      </c>
    </row>
    <row r="23" spans="1:11" x14ac:dyDescent="0.25">
      <c r="A23" s="167" t="s">
        <v>343</v>
      </c>
      <c r="B23" s="168" t="s">
        <v>440</v>
      </c>
      <c r="C23" s="168" t="s">
        <v>441</v>
      </c>
      <c r="D23" s="168" t="s">
        <v>242</v>
      </c>
      <c r="E23" s="168" t="s">
        <v>442</v>
      </c>
      <c r="F23" s="169" t="s">
        <v>74</v>
      </c>
      <c r="G23" s="168"/>
      <c r="H23" s="168"/>
      <c r="I23" s="157">
        <f>+I24</f>
        <v>50</v>
      </c>
      <c r="J23" s="157">
        <f t="shared" ref="J23:K23" si="9">+J24</f>
        <v>50</v>
      </c>
      <c r="K23" s="157">
        <f t="shared" si="9"/>
        <v>50</v>
      </c>
    </row>
    <row r="24" spans="1:11" x14ac:dyDescent="0.25">
      <c r="A24" s="170" t="s">
        <v>81</v>
      </c>
      <c r="B24" s="171" t="s">
        <v>440</v>
      </c>
      <c r="C24" s="171" t="s">
        <v>441</v>
      </c>
      <c r="D24" s="171" t="s">
        <v>242</v>
      </c>
      <c r="E24" s="171" t="s">
        <v>442</v>
      </c>
      <c r="F24" s="172" t="s">
        <v>74</v>
      </c>
      <c r="G24" s="171" t="s">
        <v>242</v>
      </c>
      <c r="H24" s="171" t="s">
        <v>277</v>
      </c>
      <c r="I24" s="173">
        <v>50</v>
      </c>
      <c r="J24" s="173">
        <v>50</v>
      </c>
      <c r="K24" s="173">
        <v>50</v>
      </c>
    </row>
    <row r="25" spans="1:11" x14ac:dyDescent="0.25">
      <c r="A25" s="159" t="s">
        <v>275</v>
      </c>
      <c r="B25" s="160" t="s">
        <v>440</v>
      </c>
      <c r="C25" s="160" t="s">
        <v>441</v>
      </c>
      <c r="D25" s="160" t="s">
        <v>242</v>
      </c>
      <c r="E25" s="160" t="s">
        <v>442</v>
      </c>
      <c r="F25" s="147" t="s">
        <v>276</v>
      </c>
      <c r="G25" s="160"/>
      <c r="H25" s="160"/>
      <c r="I25" s="158">
        <f>I26</f>
        <v>25</v>
      </c>
      <c r="J25" s="158">
        <f t="shared" ref="J25:K27" si="10">J26</f>
        <v>25</v>
      </c>
      <c r="K25" s="158">
        <f t="shared" si="10"/>
        <v>25</v>
      </c>
    </row>
    <row r="26" spans="1:11" x14ac:dyDescent="0.25">
      <c r="A26" s="167" t="s">
        <v>448</v>
      </c>
      <c r="B26" s="168" t="s">
        <v>440</v>
      </c>
      <c r="C26" s="168" t="s">
        <v>441</v>
      </c>
      <c r="D26" s="168" t="s">
        <v>242</v>
      </c>
      <c r="E26" s="168" t="s">
        <v>442</v>
      </c>
      <c r="F26" s="169" t="s">
        <v>449</v>
      </c>
      <c r="G26" s="168"/>
      <c r="H26" s="168"/>
      <c r="I26" s="157">
        <f>I27</f>
        <v>25</v>
      </c>
      <c r="J26" s="157">
        <f t="shared" si="10"/>
        <v>25</v>
      </c>
      <c r="K26" s="157">
        <f t="shared" si="10"/>
        <v>25</v>
      </c>
    </row>
    <row r="27" spans="1:11" x14ac:dyDescent="0.25">
      <c r="A27" s="167" t="s">
        <v>450</v>
      </c>
      <c r="B27" s="168" t="s">
        <v>440</v>
      </c>
      <c r="C27" s="168" t="s">
        <v>441</v>
      </c>
      <c r="D27" s="168" t="s">
        <v>242</v>
      </c>
      <c r="E27" s="168" t="s">
        <v>442</v>
      </c>
      <c r="F27" s="169" t="s">
        <v>451</v>
      </c>
      <c r="G27" s="168"/>
      <c r="H27" s="168"/>
      <c r="I27" s="157">
        <f>I28</f>
        <v>25</v>
      </c>
      <c r="J27" s="157">
        <f t="shared" si="10"/>
        <v>25</v>
      </c>
      <c r="K27" s="157">
        <f t="shared" si="10"/>
        <v>25</v>
      </c>
    </row>
    <row r="28" spans="1:11" ht="63.75" x14ac:dyDescent="0.25">
      <c r="A28" s="167" t="s">
        <v>72</v>
      </c>
      <c r="B28" s="168" t="s">
        <v>440</v>
      </c>
      <c r="C28" s="168" t="s">
        <v>441</v>
      </c>
      <c r="D28" s="168" t="s">
        <v>242</v>
      </c>
      <c r="E28" s="168" t="s">
        <v>442</v>
      </c>
      <c r="F28" s="169" t="s">
        <v>451</v>
      </c>
      <c r="G28" s="168" t="s">
        <v>242</v>
      </c>
      <c r="H28" s="168" t="s">
        <v>244</v>
      </c>
      <c r="I28" s="157">
        <v>25</v>
      </c>
      <c r="J28" s="157">
        <v>25</v>
      </c>
      <c r="K28" s="157">
        <v>25</v>
      </c>
    </row>
    <row r="29" spans="1:11" ht="38.25" x14ac:dyDescent="0.25">
      <c r="A29" s="159" t="s">
        <v>248</v>
      </c>
      <c r="B29" s="160" t="s">
        <v>440</v>
      </c>
      <c r="C29" s="160" t="s">
        <v>441</v>
      </c>
      <c r="D29" s="160" t="s">
        <v>242</v>
      </c>
      <c r="E29" s="160" t="s">
        <v>452</v>
      </c>
      <c r="F29" s="147" t="s">
        <v>249</v>
      </c>
      <c r="G29" s="160"/>
      <c r="H29" s="160"/>
      <c r="I29" s="158">
        <f>I30</f>
        <v>70</v>
      </c>
      <c r="J29" s="158">
        <f t="shared" ref="J29:K31" si="11">J30</f>
        <v>100</v>
      </c>
      <c r="K29" s="158">
        <f t="shared" si="11"/>
        <v>100</v>
      </c>
    </row>
    <row r="30" spans="1:11" ht="38.25" x14ac:dyDescent="0.25">
      <c r="A30" s="167" t="s">
        <v>341</v>
      </c>
      <c r="B30" s="168" t="s">
        <v>440</v>
      </c>
      <c r="C30" s="168" t="s">
        <v>441</v>
      </c>
      <c r="D30" s="168" t="s">
        <v>242</v>
      </c>
      <c r="E30" s="168" t="s">
        <v>452</v>
      </c>
      <c r="F30" s="169" t="s">
        <v>342</v>
      </c>
      <c r="G30" s="168"/>
      <c r="H30" s="168"/>
      <c r="I30" s="157">
        <f>I31</f>
        <v>70</v>
      </c>
      <c r="J30" s="157">
        <f t="shared" si="11"/>
        <v>100</v>
      </c>
      <c r="K30" s="157">
        <f t="shared" si="11"/>
        <v>100</v>
      </c>
    </row>
    <row r="31" spans="1:11" x14ac:dyDescent="0.25">
      <c r="A31" s="167" t="s">
        <v>445</v>
      </c>
      <c r="B31" s="168" t="s">
        <v>440</v>
      </c>
      <c r="C31" s="168" t="s">
        <v>441</v>
      </c>
      <c r="D31" s="168" t="s">
        <v>242</v>
      </c>
      <c r="E31" s="168" t="s">
        <v>452</v>
      </c>
      <c r="F31" s="169" t="s">
        <v>432</v>
      </c>
      <c r="G31" s="168"/>
      <c r="H31" s="168"/>
      <c r="I31" s="157">
        <f>I32</f>
        <v>70</v>
      </c>
      <c r="J31" s="157">
        <f t="shared" si="11"/>
        <v>100</v>
      </c>
      <c r="K31" s="157">
        <f t="shared" si="11"/>
        <v>100</v>
      </c>
    </row>
    <row r="32" spans="1:11" ht="63.75" x14ac:dyDescent="0.25">
      <c r="A32" s="170" t="s">
        <v>72</v>
      </c>
      <c r="B32" s="171" t="s">
        <v>440</v>
      </c>
      <c r="C32" s="171" t="s">
        <v>441</v>
      </c>
      <c r="D32" s="171" t="s">
        <v>242</v>
      </c>
      <c r="E32" s="171" t="s">
        <v>452</v>
      </c>
      <c r="F32" s="172" t="s">
        <v>432</v>
      </c>
      <c r="G32" s="171" t="s">
        <v>242</v>
      </c>
      <c r="H32" s="171" t="s">
        <v>244</v>
      </c>
      <c r="I32" s="173">
        <v>70</v>
      </c>
      <c r="J32" s="173">
        <v>100</v>
      </c>
      <c r="K32" s="173">
        <v>100</v>
      </c>
    </row>
    <row r="33" spans="1:11" ht="38.25" x14ac:dyDescent="0.25">
      <c r="A33" s="159" t="s">
        <v>248</v>
      </c>
      <c r="B33" s="160" t="s">
        <v>440</v>
      </c>
      <c r="C33" s="160" t="s">
        <v>441</v>
      </c>
      <c r="D33" s="160" t="s">
        <v>242</v>
      </c>
      <c r="E33" s="160" t="s">
        <v>453</v>
      </c>
      <c r="F33" s="147" t="s">
        <v>249</v>
      </c>
      <c r="G33" s="160"/>
      <c r="H33" s="160"/>
      <c r="I33" s="158">
        <f>I34</f>
        <v>3.52</v>
      </c>
      <c r="J33" s="158">
        <f t="shared" ref="J33:K35" si="12">J34</f>
        <v>3.52</v>
      </c>
      <c r="K33" s="158">
        <f t="shared" si="12"/>
        <v>3.52</v>
      </c>
    </row>
    <row r="34" spans="1:11" ht="38.25" x14ac:dyDescent="0.25">
      <c r="A34" s="167" t="s">
        <v>341</v>
      </c>
      <c r="B34" s="168" t="s">
        <v>440</v>
      </c>
      <c r="C34" s="168" t="s">
        <v>441</v>
      </c>
      <c r="D34" s="168" t="s">
        <v>242</v>
      </c>
      <c r="E34" s="168" t="s">
        <v>453</v>
      </c>
      <c r="F34" s="169" t="s">
        <v>342</v>
      </c>
      <c r="G34" s="168"/>
      <c r="H34" s="168"/>
      <c r="I34" s="157">
        <f>I35</f>
        <v>3.52</v>
      </c>
      <c r="J34" s="157">
        <f t="shared" si="12"/>
        <v>3.52</v>
      </c>
      <c r="K34" s="157">
        <f t="shared" si="12"/>
        <v>3.52</v>
      </c>
    </row>
    <row r="35" spans="1:11" x14ac:dyDescent="0.25">
      <c r="A35" s="167" t="s">
        <v>445</v>
      </c>
      <c r="B35" s="168" t="s">
        <v>440</v>
      </c>
      <c r="C35" s="168" t="s">
        <v>441</v>
      </c>
      <c r="D35" s="168" t="s">
        <v>242</v>
      </c>
      <c r="E35" s="168" t="s">
        <v>453</v>
      </c>
      <c r="F35" s="169" t="s">
        <v>432</v>
      </c>
      <c r="G35" s="168"/>
      <c r="H35" s="168"/>
      <c r="I35" s="157">
        <f>I36</f>
        <v>3.52</v>
      </c>
      <c r="J35" s="157">
        <f t="shared" si="12"/>
        <v>3.52</v>
      </c>
      <c r="K35" s="157">
        <f t="shared" si="12"/>
        <v>3.52</v>
      </c>
    </row>
    <row r="36" spans="1:11" ht="63.75" x14ac:dyDescent="0.25">
      <c r="A36" s="170" t="s">
        <v>72</v>
      </c>
      <c r="B36" s="171" t="s">
        <v>440</v>
      </c>
      <c r="C36" s="171" t="s">
        <v>441</v>
      </c>
      <c r="D36" s="171" t="s">
        <v>242</v>
      </c>
      <c r="E36" s="171" t="s">
        <v>453</v>
      </c>
      <c r="F36" s="172" t="s">
        <v>432</v>
      </c>
      <c r="G36" s="171" t="s">
        <v>242</v>
      </c>
      <c r="H36" s="171" t="s">
        <v>244</v>
      </c>
      <c r="I36" s="173">
        <v>3.52</v>
      </c>
      <c r="J36" s="173">
        <v>3.52</v>
      </c>
      <c r="K36" s="173">
        <v>3.52</v>
      </c>
    </row>
    <row r="37" spans="1:11" ht="25.5" x14ac:dyDescent="0.25">
      <c r="A37" s="148" t="s">
        <v>254</v>
      </c>
      <c r="B37" s="143" t="s">
        <v>440</v>
      </c>
      <c r="C37" s="143" t="s">
        <v>454</v>
      </c>
      <c r="D37" s="143" t="s">
        <v>243</v>
      </c>
      <c r="E37" s="143" t="s">
        <v>439</v>
      </c>
      <c r="F37" s="140"/>
      <c r="G37" s="143"/>
      <c r="H37" s="143"/>
      <c r="I37" s="149">
        <f>I38+I53</f>
        <v>17807.2</v>
      </c>
      <c r="J37" s="149">
        <f t="shared" ref="J37:K37" si="13">J38+J53</f>
        <v>18526.112000000001</v>
      </c>
      <c r="K37" s="149">
        <f t="shared" si="13"/>
        <v>19268.312999999998</v>
      </c>
    </row>
    <row r="38" spans="1:11" ht="25.5" x14ac:dyDescent="0.25">
      <c r="A38" s="150" t="s">
        <v>175</v>
      </c>
      <c r="B38" s="141" t="s">
        <v>440</v>
      </c>
      <c r="C38" s="141" t="s">
        <v>454</v>
      </c>
      <c r="D38" s="141" t="s">
        <v>281</v>
      </c>
      <c r="E38" s="141" t="s">
        <v>439</v>
      </c>
      <c r="F38" s="151"/>
      <c r="G38" s="141"/>
      <c r="H38" s="141"/>
      <c r="I38" s="152">
        <f>I39+I45</f>
        <v>15854.2</v>
      </c>
      <c r="J38" s="152">
        <f t="shared" ref="J38:K38" si="14">J39+J45</f>
        <v>16489.576000000001</v>
      </c>
      <c r="K38" s="152">
        <f t="shared" si="14"/>
        <v>17150.313999999998</v>
      </c>
    </row>
    <row r="39" spans="1:11" ht="76.5" x14ac:dyDescent="0.25">
      <c r="A39" s="148" t="s">
        <v>256</v>
      </c>
      <c r="B39" s="143" t="s">
        <v>440</v>
      </c>
      <c r="C39" s="143" t="s">
        <v>454</v>
      </c>
      <c r="D39" s="143" t="s">
        <v>281</v>
      </c>
      <c r="E39" s="143" t="s">
        <v>455</v>
      </c>
      <c r="F39" s="140" t="s">
        <v>257</v>
      </c>
      <c r="G39" s="143"/>
      <c r="H39" s="143"/>
      <c r="I39" s="149">
        <f>I40</f>
        <v>13410.6</v>
      </c>
      <c r="J39" s="149">
        <f t="shared" ref="J39:K39" si="15">J40</f>
        <v>13947.023999999999</v>
      </c>
      <c r="K39" s="149">
        <f t="shared" si="15"/>
        <v>14504.903999999999</v>
      </c>
    </row>
    <row r="40" spans="1:11" ht="25.5" x14ac:dyDescent="0.25">
      <c r="A40" s="148" t="s">
        <v>344</v>
      </c>
      <c r="B40" s="143" t="s">
        <v>440</v>
      </c>
      <c r="C40" s="143" t="s">
        <v>454</v>
      </c>
      <c r="D40" s="143" t="s">
        <v>281</v>
      </c>
      <c r="E40" s="143" t="s">
        <v>455</v>
      </c>
      <c r="F40" s="140" t="s">
        <v>345</v>
      </c>
      <c r="G40" s="143"/>
      <c r="H40" s="143"/>
      <c r="I40" s="149">
        <f>I41+I43</f>
        <v>13410.6</v>
      </c>
      <c r="J40" s="149">
        <f t="shared" ref="J40:K40" si="16">J41+J43</f>
        <v>13947.023999999999</v>
      </c>
      <c r="K40" s="149">
        <f t="shared" si="16"/>
        <v>14504.903999999999</v>
      </c>
    </row>
    <row r="41" spans="1:11" ht="25.5" x14ac:dyDescent="0.25">
      <c r="A41" s="150" t="s">
        <v>456</v>
      </c>
      <c r="B41" s="141" t="s">
        <v>440</v>
      </c>
      <c r="C41" s="141" t="s">
        <v>454</v>
      </c>
      <c r="D41" s="141" t="s">
        <v>281</v>
      </c>
      <c r="E41" s="141" t="s">
        <v>455</v>
      </c>
      <c r="F41" s="151" t="s">
        <v>457</v>
      </c>
      <c r="G41" s="141"/>
      <c r="H41" s="141"/>
      <c r="I41" s="152">
        <f>I42</f>
        <v>10300</v>
      </c>
      <c r="J41" s="152">
        <f t="shared" ref="J41:K41" si="17">J42</f>
        <v>10712</v>
      </c>
      <c r="K41" s="152">
        <f t="shared" si="17"/>
        <v>11140.48</v>
      </c>
    </row>
    <row r="42" spans="1:11" ht="63.75" x14ac:dyDescent="0.25">
      <c r="A42" s="163" t="s">
        <v>72</v>
      </c>
      <c r="B42" s="164" t="s">
        <v>440</v>
      </c>
      <c r="C42" s="164" t="s">
        <v>454</v>
      </c>
      <c r="D42" s="164" t="s">
        <v>281</v>
      </c>
      <c r="E42" s="164" t="s">
        <v>455</v>
      </c>
      <c r="F42" s="165" t="s">
        <v>457</v>
      </c>
      <c r="G42" s="164" t="s">
        <v>242</v>
      </c>
      <c r="H42" s="164" t="s">
        <v>244</v>
      </c>
      <c r="I42" s="166">
        <v>10300</v>
      </c>
      <c r="J42" s="166">
        <v>10712</v>
      </c>
      <c r="K42" s="166">
        <v>11140.48</v>
      </c>
    </row>
    <row r="43" spans="1:11" ht="51" x14ac:dyDescent="0.25">
      <c r="A43" s="150" t="s">
        <v>458</v>
      </c>
      <c r="B43" s="141" t="s">
        <v>440</v>
      </c>
      <c r="C43" s="141" t="s">
        <v>454</v>
      </c>
      <c r="D43" s="141" t="s">
        <v>281</v>
      </c>
      <c r="E43" s="141" t="s">
        <v>455</v>
      </c>
      <c r="F43" s="151" t="s">
        <v>459</v>
      </c>
      <c r="G43" s="141"/>
      <c r="H43" s="141"/>
      <c r="I43" s="152">
        <f>I44</f>
        <v>3110.6</v>
      </c>
      <c r="J43" s="152">
        <f t="shared" ref="J43:K43" si="18">J44</f>
        <v>3235.0239999999999</v>
      </c>
      <c r="K43" s="152">
        <f t="shared" si="18"/>
        <v>3364.424</v>
      </c>
    </row>
    <row r="44" spans="1:11" ht="63.75" x14ac:dyDescent="0.25">
      <c r="A44" s="163" t="s">
        <v>72</v>
      </c>
      <c r="B44" s="164" t="s">
        <v>440</v>
      </c>
      <c r="C44" s="164" t="s">
        <v>454</v>
      </c>
      <c r="D44" s="164" t="s">
        <v>281</v>
      </c>
      <c r="E44" s="164" t="s">
        <v>455</v>
      </c>
      <c r="F44" s="165" t="s">
        <v>459</v>
      </c>
      <c r="G44" s="164" t="s">
        <v>242</v>
      </c>
      <c r="H44" s="164" t="s">
        <v>244</v>
      </c>
      <c r="I44" s="166">
        <v>3110.6</v>
      </c>
      <c r="J44" s="166">
        <v>3235.0239999999999</v>
      </c>
      <c r="K44" s="166">
        <v>3364.424</v>
      </c>
    </row>
    <row r="45" spans="1:11" ht="76.5" x14ac:dyDescent="0.25">
      <c r="A45" s="148" t="s">
        <v>256</v>
      </c>
      <c r="B45" s="143" t="s">
        <v>440</v>
      </c>
      <c r="C45" s="143" t="s">
        <v>454</v>
      </c>
      <c r="D45" s="143" t="s">
        <v>281</v>
      </c>
      <c r="E45" s="143" t="s">
        <v>460</v>
      </c>
      <c r="F45" s="140" t="s">
        <v>257</v>
      </c>
      <c r="G45" s="143"/>
      <c r="H45" s="143"/>
      <c r="I45" s="149">
        <f>I46</f>
        <v>2443.6</v>
      </c>
      <c r="J45" s="149">
        <f t="shared" ref="J45:K45" si="19">J46</f>
        <v>2542.5520000000001</v>
      </c>
      <c r="K45" s="149">
        <f t="shared" si="19"/>
        <v>2645.41</v>
      </c>
    </row>
    <row r="46" spans="1:11" ht="25.5" x14ac:dyDescent="0.25">
      <c r="A46" s="150" t="s">
        <v>344</v>
      </c>
      <c r="B46" s="141" t="s">
        <v>440</v>
      </c>
      <c r="C46" s="141" t="s">
        <v>454</v>
      </c>
      <c r="D46" s="141" t="s">
        <v>281</v>
      </c>
      <c r="E46" s="141" t="s">
        <v>460</v>
      </c>
      <c r="F46" s="151" t="s">
        <v>345</v>
      </c>
      <c r="G46" s="141"/>
      <c r="H46" s="141"/>
      <c r="I46" s="152">
        <f>I47+I49+I51</f>
        <v>2443.6</v>
      </c>
      <c r="J46" s="152">
        <f t="shared" ref="J46:K46" si="20">J47+J49+J51</f>
        <v>2542.5520000000001</v>
      </c>
      <c r="K46" s="152">
        <f t="shared" si="20"/>
        <v>2645.41</v>
      </c>
    </row>
    <row r="47" spans="1:11" ht="25.5" x14ac:dyDescent="0.25">
      <c r="A47" s="150" t="s">
        <v>456</v>
      </c>
      <c r="B47" s="141" t="s">
        <v>440</v>
      </c>
      <c r="C47" s="141" t="s">
        <v>454</v>
      </c>
      <c r="D47" s="141" t="s">
        <v>281</v>
      </c>
      <c r="E47" s="141" t="s">
        <v>460</v>
      </c>
      <c r="F47" s="151" t="s">
        <v>457</v>
      </c>
      <c r="G47" s="141"/>
      <c r="H47" s="141"/>
      <c r="I47" s="152">
        <f>I48</f>
        <v>1800</v>
      </c>
      <c r="J47" s="152">
        <f t="shared" ref="J47:K47" si="21">J48</f>
        <v>1876</v>
      </c>
      <c r="K47" s="152">
        <f t="shared" si="21"/>
        <v>1955</v>
      </c>
    </row>
    <row r="48" spans="1:11" ht="63.75" x14ac:dyDescent="0.25">
      <c r="A48" s="163" t="s">
        <v>72</v>
      </c>
      <c r="B48" s="164" t="s">
        <v>440</v>
      </c>
      <c r="C48" s="164" t="s">
        <v>454</v>
      </c>
      <c r="D48" s="164" t="s">
        <v>281</v>
      </c>
      <c r="E48" s="164" t="s">
        <v>460</v>
      </c>
      <c r="F48" s="165" t="s">
        <v>457</v>
      </c>
      <c r="G48" s="164" t="s">
        <v>242</v>
      </c>
      <c r="H48" s="164" t="s">
        <v>244</v>
      </c>
      <c r="I48" s="166">
        <v>1800</v>
      </c>
      <c r="J48" s="166">
        <v>1876</v>
      </c>
      <c r="K48" s="166">
        <v>1955</v>
      </c>
    </row>
    <row r="49" spans="1:11" ht="38.25" x14ac:dyDescent="0.25">
      <c r="A49" s="150" t="s">
        <v>461</v>
      </c>
      <c r="B49" s="141" t="s">
        <v>440</v>
      </c>
      <c r="C49" s="141" t="s">
        <v>454</v>
      </c>
      <c r="D49" s="141" t="s">
        <v>281</v>
      </c>
      <c r="E49" s="141" t="s">
        <v>460</v>
      </c>
      <c r="F49" s="151" t="s">
        <v>462</v>
      </c>
      <c r="G49" s="141"/>
      <c r="H49" s="141"/>
      <c r="I49" s="152">
        <f>I50</f>
        <v>100</v>
      </c>
      <c r="J49" s="152">
        <f t="shared" ref="J49:K49" si="22">J50</f>
        <v>100</v>
      </c>
      <c r="K49" s="152">
        <f t="shared" si="22"/>
        <v>100</v>
      </c>
    </row>
    <row r="50" spans="1:11" ht="63.75" x14ac:dyDescent="0.25">
      <c r="A50" s="163" t="s">
        <v>72</v>
      </c>
      <c r="B50" s="164" t="s">
        <v>440</v>
      </c>
      <c r="C50" s="164" t="s">
        <v>454</v>
      </c>
      <c r="D50" s="164" t="s">
        <v>281</v>
      </c>
      <c r="E50" s="164" t="s">
        <v>460</v>
      </c>
      <c r="F50" s="165" t="s">
        <v>462</v>
      </c>
      <c r="G50" s="164" t="s">
        <v>242</v>
      </c>
      <c r="H50" s="164" t="s">
        <v>244</v>
      </c>
      <c r="I50" s="166">
        <v>100</v>
      </c>
      <c r="J50" s="166">
        <v>100</v>
      </c>
      <c r="K50" s="166">
        <v>100</v>
      </c>
    </row>
    <row r="51" spans="1:11" ht="51" x14ac:dyDescent="0.25">
      <c r="A51" s="150" t="s">
        <v>458</v>
      </c>
      <c r="B51" s="141" t="s">
        <v>440</v>
      </c>
      <c r="C51" s="141" t="s">
        <v>454</v>
      </c>
      <c r="D51" s="141" t="s">
        <v>281</v>
      </c>
      <c r="E51" s="141" t="s">
        <v>460</v>
      </c>
      <c r="F51" s="151" t="s">
        <v>459</v>
      </c>
      <c r="G51" s="141"/>
      <c r="H51" s="141"/>
      <c r="I51" s="152">
        <f>I52</f>
        <v>543.6</v>
      </c>
      <c r="J51" s="152">
        <f t="shared" ref="J51:K51" si="23">J52</f>
        <v>566.55200000000002</v>
      </c>
      <c r="K51" s="152">
        <f t="shared" si="23"/>
        <v>590.41</v>
      </c>
    </row>
    <row r="52" spans="1:11" ht="63.75" x14ac:dyDescent="0.25">
      <c r="A52" s="163" t="s">
        <v>72</v>
      </c>
      <c r="B52" s="164" t="s">
        <v>440</v>
      </c>
      <c r="C52" s="164" t="s">
        <v>454</v>
      </c>
      <c r="D52" s="164" t="s">
        <v>281</v>
      </c>
      <c r="E52" s="164" t="s">
        <v>460</v>
      </c>
      <c r="F52" s="165" t="s">
        <v>459</v>
      </c>
      <c r="G52" s="164" t="s">
        <v>242</v>
      </c>
      <c r="H52" s="164" t="s">
        <v>244</v>
      </c>
      <c r="I52" s="166">
        <v>543.6</v>
      </c>
      <c r="J52" s="166">
        <v>566.55200000000002</v>
      </c>
      <c r="K52" s="166">
        <v>590.41</v>
      </c>
    </row>
    <row r="53" spans="1:11" ht="38.25" x14ac:dyDescent="0.25">
      <c r="A53" s="148" t="s">
        <v>177</v>
      </c>
      <c r="B53" s="143" t="s">
        <v>440</v>
      </c>
      <c r="C53" s="143" t="s">
        <v>454</v>
      </c>
      <c r="D53" s="143" t="s">
        <v>282</v>
      </c>
      <c r="E53" s="143" t="s">
        <v>439</v>
      </c>
      <c r="F53" s="140"/>
      <c r="G53" s="143"/>
      <c r="H53" s="143"/>
      <c r="I53" s="149">
        <f>I54</f>
        <v>1953</v>
      </c>
      <c r="J53" s="149">
        <f t="shared" ref="J53:K54" si="24">J54</f>
        <v>2036.5360000000001</v>
      </c>
      <c r="K53" s="149">
        <f t="shared" si="24"/>
        <v>2117.9990000000003</v>
      </c>
    </row>
    <row r="54" spans="1:11" ht="76.5" x14ac:dyDescent="0.25">
      <c r="A54" s="150" t="s">
        <v>256</v>
      </c>
      <c r="B54" s="141" t="s">
        <v>440</v>
      </c>
      <c r="C54" s="141" t="s">
        <v>454</v>
      </c>
      <c r="D54" s="141" t="s">
        <v>282</v>
      </c>
      <c r="E54" s="141" t="s">
        <v>442</v>
      </c>
      <c r="F54" s="151" t="s">
        <v>257</v>
      </c>
      <c r="G54" s="141"/>
      <c r="H54" s="141"/>
      <c r="I54" s="152">
        <f>I55</f>
        <v>1953</v>
      </c>
      <c r="J54" s="152">
        <f t="shared" si="24"/>
        <v>2036.5360000000001</v>
      </c>
      <c r="K54" s="152">
        <f t="shared" si="24"/>
        <v>2117.9990000000003</v>
      </c>
    </row>
    <row r="55" spans="1:11" ht="25.5" x14ac:dyDescent="0.25">
      <c r="A55" s="150" t="s">
        <v>344</v>
      </c>
      <c r="B55" s="141" t="s">
        <v>440</v>
      </c>
      <c r="C55" s="141" t="s">
        <v>454</v>
      </c>
      <c r="D55" s="141" t="s">
        <v>282</v>
      </c>
      <c r="E55" s="141" t="s">
        <v>442</v>
      </c>
      <c r="F55" s="151" t="s">
        <v>345</v>
      </c>
      <c r="G55" s="141"/>
      <c r="H55" s="141"/>
      <c r="I55" s="152">
        <f>I56+I58</f>
        <v>1953</v>
      </c>
      <c r="J55" s="152">
        <f t="shared" ref="J55:K55" si="25">J56+J58</f>
        <v>2036.5360000000001</v>
      </c>
      <c r="K55" s="152">
        <f t="shared" si="25"/>
        <v>2117.9990000000003</v>
      </c>
    </row>
    <row r="56" spans="1:11" ht="25.5" x14ac:dyDescent="0.25">
      <c r="A56" s="150" t="s">
        <v>456</v>
      </c>
      <c r="B56" s="141" t="s">
        <v>440</v>
      </c>
      <c r="C56" s="141" t="s">
        <v>454</v>
      </c>
      <c r="D56" s="141" t="s">
        <v>282</v>
      </c>
      <c r="E56" s="141" t="s">
        <v>442</v>
      </c>
      <c r="F56" s="151" t="s">
        <v>457</v>
      </c>
      <c r="G56" s="141"/>
      <c r="H56" s="141"/>
      <c r="I56" s="152">
        <f>I57</f>
        <v>1500</v>
      </c>
      <c r="J56" s="152">
        <f t="shared" ref="J56:K56" si="26">J57</f>
        <v>1564.16</v>
      </c>
      <c r="K56" s="152">
        <f t="shared" si="26"/>
        <v>1626.7270000000001</v>
      </c>
    </row>
    <row r="57" spans="1:11" ht="63.75" x14ac:dyDescent="0.25">
      <c r="A57" s="163" t="s">
        <v>72</v>
      </c>
      <c r="B57" s="164" t="s">
        <v>440</v>
      </c>
      <c r="C57" s="164" t="s">
        <v>454</v>
      </c>
      <c r="D57" s="164" t="s">
        <v>282</v>
      </c>
      <c r="E57" s="164" t="s">
        <v>442</v>
      </c>
      <c r="F57" s="165" t="s">
        <v>457</v>
      </c>
      <c r="G57" s="164" t="s">
        <v>242</v>
      </c>
      <c r="H57" s="164" t="s">
        <v>244</v>
      </c>
      <c r="I57" s="166">
        <v>1500</v>
      </c>
      <c r="J57" s="166">
        <v>1564.16</v>
      </c>
      <c r="K57" s="166">
        <v>1626.7270000000001</v>
      </c>
    </row>
    <row r="58" spans="1:11" ht="51" x14ac:dyDescent="0.25">
      <c r="A58" s="150" t="s">
        <v>458</v>
      </c>
      <c r="B58" s="141" t="s">
        <v>440</v>
      </c>
      <c r="C58" s="141" t="s">
        <v>454</v>
      </c>
      <c r="D58" s="141" t="s">
        <v>282</v>
      </c>
      <c r="E58" s="141" t="s">
        <v>442</v>
      </c>
      <c r="F58" s="151" t="s">
        <v>459</v>
      </c>
      <c r="G58" s="141"/>
      <c r="H58" s="141"/>
      <c r="I58" s="152">
        <f>I59</f>
        <v>453</v>
      </c>
      <c r="J58" s="152">
        <f t="shared" ref="J58:K58" si="27">J59</f>
        <v>472.37599999999998</v>
      </c>
      <c r="K58" s="152">
        <f t="shared" si="27"/>
        <v>491.27199999999999</v>
      </c>
    </row>
    <row r="59" spans="1:11" ht="63.75" x14ac:dyDescent="0.25">
      <c r="A59" s="163" t="s">
        <v>72</v>
      </c>
      <c r="B59" s="164" t="s">
        <v>440</v>
      </c>
      <c r="C59" s="164" t="s">
        <v>454</v>
      </c>
      <c r="D59" s="164" t="s">
        <v>282</v>
      </c>
      <c r="E59" s="164" t="s">
        <v>442</v>
      </c>
      <c r="F59" s="165" t="s">
        <v>459</v>
      </c>
      <c r="G59" s="164" t="s">
        <v>242</v>
      </c>
      <c r="H59" s="164" t="s">
        <v>244</v>
      </c>
      <c r="I59" s="166">
        <v>453</v>
      </c>
      <c r="J59" s="166">
        <v>472.37599999999998</v>
      </c>
      <c r="K59" s="166">
        <v>491.27199999999999</v>
      </c>
    </row>
    <row r="60" spans="1:11" x14ac:dyDescent="0.25">
      <c r="A60" s="148" t="s">
        <v>260</v>
      </c>
      <c r="B60" s="143" t="s">
        <v>463</v>
      </c>
      <c r="C60" s="143" t="s">
        <v>438</v>
      </c>
      <c r="D60" s="143" t="s">
        <v>243</v>
      </c>
      <c r="E60" s="143" t="s">
        <v>439</v>
      </c>
      <c r="F60" s="140"/>
      <c r="G60" s="143"/>
      <c r="H60" s="143"/>
      <c r="I60" s="149">
        <f>I61</f>
        <v>4860.5880000000006</v>
      </c>
      <c r="J60" s="149">
        <f t="shared" ref="J60:K60" si="28">J61</f>
        <v>3274.57</v>
      </c>
      <c r="K60" s="149">
        <f t="shared" si="28"/>
        <v>3129.9650000000001</v>
      </c>
    </row>
    <row r="61" spans="1:11" x14ac:dyDescent="0.25">
      <c r="A61" s="148" t="s">
        <v>79</v>
      </c>
      <c r="B61" s="143" t="s">
        <v>463</v>
      </c>
      <c r="C61" s="143" t="s">
        <v>464</v>
      </c>
      <c r="D61" s="143" t="s">
        <v>243</v>
      </c>
      <c r="E61" s="143" t="s">
        <v>439</v>
      </c>
      <c r="F61" s="140"/>
      <c r="G61" s="143"/>
      <c r="H61" s="143"/>
      <c r="I61" s="149">
        <f>I62+I90+I67</f>
        <v>4860.5880000000006</v>
      </c>
      <c r="J61" s="149">
        <f t="shared" ref="J61:K61" si="29">J62+J86+J90</f>
        <v>3274.57</v>
      </c>
      <c r="K61" s="149">
        <f t="shared" si="29"/>
        <v>3129.9650000000001</v>
      </c>
    </row>
    <row r="62" spans="1:11" x14ac:dyDescent="0.25">
      <c r="A62" s="153" t="s">
        <v>428</v>
      </c>
      <c r="B62" s="143" t="s">
        <v>463</v>
      </c>
      <c r="C62" s="143" t="s">
        <v>464</v>
      </c>
      <c r="D62" s="143" t="s">
        <v>242</v>
      </c>
      <c r="E62" s="143" t="s">
        <v>439</v>
      </c>
      <c r="F62" s="140"/>
      <c r="G62" s="143"/>
      <c r="H62" s="143"/>
      <c r="I62" s="149">
        <f>I63+I65</f>
        <v>992.67100000000005</v>
      </c>
      <c r="J62" s="149">
        <f t="shared" ref="J62:K62" si="30">J63+J65</f>
        <v>0</v>
      </c>
      <c r="K62" s="149">
        <f t="shared" si="30"/>
        <v>0</v>
      </c>
    </row>
    <row r="63" spans="1:11" ht="25.5" x14ac:dyDescent="0.25">
      <c r="A63" s="153" t="s">
        <v>429</v>
      </c>
      <c r="B63" s="35" t="s">
        <v>463</v>
      </c>
      <c r="C63" s="35" t="s">
        <v>464</v>
      </c>
      <c r="D63" s="35" t="s">
        <v>242</v>
      </c>
      <c r="E63" s="35" t="s">
        <v>516</v>
      </c>
      <c r="F63" s="154"/>
      <c r="G63" s="35"/>
      <c r="H63" s="35"/>
      <c r="I63" s="155">
        <f>I64</f>
        <v>531.42100000000005</v>
      </c>
      <c r="J63" s="155">
        <f t="shared" ref="J63:K63" si="31">J64</f>
        <v>0</v>
      </c>
      <c r="K63" s="155">
        <f t="shared" si="31"/>
        <v>0</v>
      </c>
    </row>
    <row r="64" spans="1:11" ht="25.5" x14ac:dyDescent="0.25">
      <c r="A64" s="163" t="s">
        <v>429</v>
      </c>
      <c r="B64" s="164" t="s">
        <v>463</v>
      </c>
      <c r="C64" s="164" t="s">
        <v>464</v>
      </c>
      <c r="D64" s="164" t="s">
        <v>242</v>
      </c>
      <c r="E64" s="164" t="s">
        <v>516</v>
      </c>
      <c r="F64" s="165">
        <v>880</v>
      </c>
      <c r="G64" s="164" t="s">
        <v>242</v>
      </c>
      <c r="H64" s="164" t="s">
        <v>321</v>
      </c>
      <c r="I64" s="166">
        <v>531.42100000000005</v>
      </c>
      <c r="J64" s="166">
        <v>0</v>
      </c>
      <c r="K64" s="166">
        <v>0</v>
      </c>
    </row>
    <row r="65" spans="1:11" ht="25.5" x14ac:dyDescent="0.25">
      <c r="A65" s="153" t="s">
        <v>429</v>
      </c>
      <c r="B65" s="35" t="s">
        <v>463</v>
      </c>
      <c r="C65" s="35" t="s">
        <v>464</v>
      </c>
      <c r="D65" s="35" t="s">
        <v>242</v>
      </c>
      <c r="E65" s="35" t="s">
        <v>516</v>
      </c>
      <c r="F65" s="140"/>
      <c r="G65" s="143"/>
      <c r="H65" s="143"/>
      <c r="I65" s="155">
        <f>I66</f>
        <v>461.25</v>
      </c>
      <c r="J65" s="155">
        <f t="shared" ref="J65:K65" si="32">J66</f>
        <v>0</v>
      </c>
      <c r="K65" s="155">
        <f t="shared" si="32"/>
        <v>0</v>
      </c>
    </row>
    <row r="66" spans="1:11" ht="25.5" x14ac:dyDescent="0.25">
      <c r="A66" s="163" t="s">
        <v>429</v>
      </c>
      <c r="B66" s="164" t="s">
        <v>463</v>
      </c>
      <c r="C66" s="164" t="s">
        <v>464</v>
      </c>
      <c r="D66" s="164" t="s">
        <v>242</v>
      </c>
      <c r="E66" s="164" t="s">
        <v>516</v>
      </c>
      <c r="F66" s="165">
        <v>244</v>
      </c>
      <c r="G66" s="164" t="s">
        <v>242</v>
      </c>
      <c r="H66" s="164" t="s">
        <v>321</v>
      </c>
      <c r="I66" s="166">
        <v>461.25</v>
      </c>
      <c r="J66" s="166">
        <v>0</v>
      </c>
      <c r="K66" s="166">
        <v>0</v>
      </c>
    </row>
    <row r="67" spans="1:11" ht="25.5" x14ac:dyDescent="0.25">
      <c r="A67" s="148" t="s">
        <v>261</v>
      </c>
      <c r="B67" s="143" t="s">
        <v>463</v>
      </c>
      <c r="C67" s="143" t="s">
        <v>464</v>
      </c>
      <c r="D67" s="143" t="s">
        <v>242</v>
      </c>
      <c r="E67" s="143" t="s">
        <v>439</v>
      </c>
      <c r="F67" s="140"/>
      <c r="G67" s="143"/>
      <c r="H67" s="143"/>
      <c r="I67" s="149">
        <f>I68+I71+I74+I77+I80+I83+I86</f>
        <v>848.05</v>
      </c>
      <c r="J67" s="149">
        <f t="shared" ref="J67:K67" si="33">J68+J71+J74+J77+J80+J83+J86</f>
        <v>100</v>
      </c>
      <c r="K67" s="149">
        <f t="shared" si="33"/>
        <v>100</v>
      </c>
    </row>
    <row r="68" spans="1:11" x14ac:dyDescent="0.25">
      <c r="A68" s="150" t="s">
        <v>267</v>
      </c>
      <c r="B68" s="141" t="s">
        <v>463</v>
      </c>
      <c r="C68" s="141" t="s">
        <v>464</v>
      </c>
      <c r="D68" s="141" t="s">
        <v>242</v>
      </c>
      <c r="E68" s="141" t="s">
        <v>465</v>
      </c>
      <c r="F68" s="151" t="s">
        <v>268</v>
      </c>
      <c r="G68" s="141"/>
      <c r="H68" s="141"/>
      <c r="I68" s="152">
        <f>I69</f>
        <v>0</v>
      </c>
      <c r="J68" s="152"/>
      <c r="K68" s="152"/>
    </row>
    <row r="69" spans="1:11" x14ac:dyDescent="0.25">
      <c r="A69" s="150" t="s">
        <v>58</v>
      </c>
      <c r="B69" s="141" t="s">
        <v>463</v>
      </c>
      <c r="C69" s="141" t="s">
        <v>464</v>
      </c>
      <c r="D69" s="141" t="s">
        <v>242</v>
      </c>
      <c r="E69" s="141" t="s">
        <v>465</v>
      </c>
      <c r="F69" s="151" t="s">
        <v>76</v>
      </c>
      <c r="G69" s="141"/>
      <c r="H69" s="141"/>
      <c r="I69" s="152">
        <f>I70</f>
        <v>0</v>
      </c>
      <c r="J69" s="152"/>
      <c r="K69" s="152"/>
    </row>
    <row r="70" spans="1:11" x14ac:dyDescent="0.25">
      <c r="A70" s="163" t="s">
        <v>95</v>
      </c>
      <c r="B70" s="164" t="s">
        <v>463</v>
      </c>
      <c r="C70" s="164" t="s">
        <v>464</v>
      </c>
      <c r="D70" s="164" t="s">
        <v>242</v>
      </c>
      <c r="E70" s="164" t="s">
        <v>465</v>
      </c>
      <c r="F70" s="165" t="s">
        <v>76</v>
      </c>
      <c r="G70" s="164" t="s">
        <v>306</v>
      </c>
      <c r="H70" s="164" t="s">
        <v>242</v>
      </c>
      <c r="I70" s="166">
        <v>0</v>
      </c>
      <c r="J70" s="166"/>
      <c r="K70" s="166"/>
    </row>
    <row r="71" spans="1:11" x14ac:dyDescent="0.25">
      <c r="A71" s="150" t="s">
        <v>267</v>
      </c>
      <c r="B71" s="141" t="s">
        <v>463</v>
      </c>
      <c r="C71" s="141" t="s">
        <v>464</v>
      </c>
      <c r="D71" s="141" t="s">
        <v>242</v>
      </c>
      <c r="E71" s="141" t="s">
        <v>466</v>
      </c>
      <c r="F71" s="151" t="s">
        <v>268</v>
      </c>
      <c r="G71" s="141"/>
      <c r="H71" s="141"/>
      <c r="I71" s="152">
        <f>I72</f>
        <v>167</v>
      </c>
      <c r="J71" s="152"/>
      <c r="K71" s="152"/>
    </row>
    <row r="72" spans="1:11" x14ac:dyDescent="0.25">
      <c r="A72" s="150" t="s">
        <v>58</v>
      </c>
      <c r="B72" s="141" t="s">
        <v>463</v>
      </c>
      <c r="C72" s="141" t="s">
        <v>464</v>
      </c>
      <c r="D72" s="141" t="s">
        <v>242</v>
      </c>
      <c r="E72" s="141" t="s">
        <v>466</v>
      </c>
      <c r="F72" s="151" t="s">
        <v>76</v>
      </c>
      <c r="G72" s="141"/>
      <c r="H72" s="141"/>
      <c r="I72" s="152">
        <f>I73</f>
        <v>167</v>
      </c>
      <c r="J72" s="152"/>
      <c r="K72" s="152"/>
    </row>
    <row r="73" spans="1:11" ht="51" x14ac:dyDescent="0.25">
      <c r="A73" s="163" t="s">
        <v>263</v>
      </c>
      <c r="B73" s="164" t="s">
        <v>463</v>
      </c>
      <c r="C73" s="164" t="s">
        <v>464</v>
      </c>
      <c r="D73" s="164" t="s">
        <v>242</v>
      </c>
      <c r="E73" s="164" t="s">
        <v>466</v>
      </c>
      <c r="F73" s="165" t="s">
        <v>76</v>
      </c>
      <c r="G73" s="164" t="s">
        <v>242</v>
      </c>
      <c r="H73" s="164" t="s">
        <v>264</v>
      </c>
      <c r="I73" s="166">
        <v>167</v>
      </c>
      <c r="J73" s="166"/>
      <c r="K73" s="166"/>
    </row>
    <row r="74" spans="1:11" x14ac:dyDescent="0.25">
      <c r="A74" s="150" t="s">
        <v>267</v>
      </c>
      <c r="B74" s="141" t="s">
        <v>463</v>
      </c>
      <c r="C74" s="141" t="s">
        <v>464</v>
      </c>
      <c r="D74" s="141" t="s">
        <v>242</v>
      </c>
      <c r="E74" s="141" t="s">
        <v>467</v>
      </c>
      <c r="F74" s="151" t="s">
        <v>268</v>
      </c>
      <c r="G74" s="141"/>
      <c r="H74" s="141"/>
      <c r="I74" s="152">
        <f>I75</f>
        <v>35.03</v>
      </c>
      <c r="J74" s="152"/>
      <c r="K74" s="152"/>
    </row>
    <row r="75" spans="1:11" x14ac:dyDescent="0.25">
      <c r="A75" s="150" t="s">
        <v>58</v>
      </c>
      <c r="B75" s="141" t="s">
        <v>463</v>
      </c>
      <c r="C75" s="141" t="s">
        <v>464</v>
      </c>
      <c r="D75" s="141" t="s">
        <v>242</v>
      </c>
      <c r="E75" s="141" t="s">
        <v>467</v>
      </c>
      <c r="F75" s="151" t="s">
        <v>76</v>
      </c>
      <c r="G75" s="141"/>
      <c r="H75" s="141"/>
      <c r="I75" s="152">
        <f>I76</f>
        <v>35.03</v>
      </c>
      <c r="J75" s="152"/>
      <c r="K75" s="152"/>
    </row>
    <row r="76" spans="1:11" x14ac:dyDescent="0.25">
      <c r="A76" s="163" t="s">
        <v>95</v>
      </c>
      <c r="B76" s="164" t="s">
        <v>463</v>
      </c>
      <c r="C76" s="164" t="s">
        <v>464</v>
      </c>
      <c r="D76" s="164" t="s">
        <v>242</v>
      </c>
      <c r="E76" s="164" t="s">
        <v>467</v>
      </c>
      <c r="F76" s="165" t="s">
        <v>76</v>
      </c>
      <c r="G76" s="164" t="s">
        <v>306</v>
      </c>
      <c r="H76" s="164" t="s">
        <v>242</v>
      </c>
      <c r="I76" s="166">
        <v>35.03</v>
      </c>
      <c r="J76" s="166"/>
      <c r="K76" s="166"/>
    </row>
    <row r="77" spans="1:11" x14ac:dyDescent="0.25">
      <c r="A77" s="150" t="s">
        <v>267</v>
      </c>
      <c r="B77" s="141" t="s">
        <v>463</v>
      </c>
      <c r="C77" s="141" t="s">
        <v>464</v>
      </c>
      <c r="D77" s="141" t="s">
        <v>242</v>
      </c>
      <c r="E77" s="141" t="s">
        <v>468</v>
      </c>
      <c r="F77" s="151" t="s">
        <v>268</v>
      </c>
      <c r="G77" s="141"/>
      <c r="H77" s="141"/>
      <c r="I77" s="152">
        <f>I78</f>
        <v>127.4</v>
      </c>
      <c r="J77" s="152"/>
      <c r="K77" s="152"/>
    </row>
    <row r="78" spans="1:11" x14ac:dyDescent="0.25">
      <c r="A78" s="150" t="s">
        <v>58</v>
      </c>
      <c r="B78" s="141" t="s">
        <v>463</v>
      </c>
      <c r="C78" s="141" t="s">
        <v>464</v>
      </c>
      <c r="D78" s="141" t="s">
        <v>242</v>
      </c>
      <c r="E78" s="141" t="s">
        <v>468</v>
      </c>
      <c r="F78" s="151" t="s">
        <v>76</v>
      </c>
      <c r="G78" s="141"/>
      <c r="H78" s="141"/>
      <c r="I78" s="152">
        <f>I79</f>
        <v>127.4</v>
      </c>
      <c r="J78" s="152"/>
      <c r="K78" s="152"/>
    </row>
    <row r="79" spans="1:11" ht="51" x14ac:dyDescent="0.25">
      <c r="A79" s="174" t="s">
        <v>263</v>
      </c>
      <c r="B79" s="142" t="s">
        <v>463</v>
      </c>
      <c r="C79" s="142" t="s">
        <v>464</v>
      </c>
      <c r="D79" s="142" t="s">
        <v>242</v>
      </c>
      <c r="E79" s="142" t="s">
        <v>468</v>
      </c>
      <c r="F79" s="175" t="s">
        <v>76</v>
      </c>
      <c r="G79" s="142" t="s">
        <v>242</v>
      </c>
      <c r="H79" s="142" t="s">
        <v>264</v>
      </c>
      <c r="I79" s="176">
        <v>127.4</v>
      </c>
      <c r="J79" s="176"/>
      <c r="K79" s="176"/>
    </row>
    <row r="80" spans="1:11" x14ac:dyDescent="0.25">
      <c r="A80" s="150" t="s">
        <v>267</v>
      </c>
      <c r="B80" s="141" t="s">
        <v>463</v>
      </c>
      <c r="C80" s="141" t="s">
        <v>464</v>
      </c>
      <c r="D80" s="141" t="s">
        <v>242</v>
      </c>
      <c r="E80" s="141" t="s">
        <v>469</v>
      </c>
      <c r="F80" s="151" t="s">
        <v>268</v>
      </c>
      <c r="G80" s="141"/>
      <c r="H80" s="141"/>
      <c r="I80" s="152">
        <f>I81</f>
        <v>138.22</v>
      </c>
      <c r="J80" s="152"/>
      <c r="K80" s="152"/>
    </row>
    <row r="81" spans="1:11" x14ac:dyDescent="0.25">
      <c r="A81" s="150" t="s">
        <v>58</v>
      </c>
      <c r="B81" s="141" t="s">
        <v>463</v>
      </c>
      <c r="C81" s="141" t="s">
        <v>464</v>
      </c>
      <c r="D81" s="141" t="s">
        <v>242</v>
      </c>
      <c r="E81" s="141" t="s">
        <v>469</v>
      </c>
      <c r="F81" s="151" t="s">
        <v>76</v>
      </c>
      <c r="G81" s="141"/>
      <c r="H81" s="141"/>
      <c r="I81" s="152">
        <f>I82</f>
        <v>138.22</v>
      </c>
      <c r="J81" s="152"/>
      <c r="K81" s="152"/>
    </row>
    <row r="82" spans="1:11" x14ac:dyDescent="0.25">
      <c r="A82" s="163" t="s">
        <v>97</v>
      </c>
      <c r="B82" s="164" t="s">
        <v>463</v>
      </c>
      <c r="C82" s="164" t="s">
        <v>464</v>
      </c>
      <c r="D82" s="164" t="s">
        <v>242</v>
      </c>
      <c r="E82" s="164" t="s">
        <v>469</v>
      </c>
      <c r="F82" s="165" t="s">
        <v>76</v>
      </c>
      <c r="G82" s="164" t="s">
        <v>306</v>
      </c>
      <c r="H82" s="164" t="s">
        <v>281</v>
      </c>
      <c r="I82" s="166">
        <v>138.22</v>
      </c>
      <c r="J82" s="166"/>
      <c r="K82" s="166"/>
    </row>
    <row r="83" spans="1:11" x14ac:dyDescent="0.25">
      <c r="A83" s="150" t="s">
        <v>267</v>
      </c>
      <c r="B83" s="141" t="s">
        <v>463</v>
      </c>
      <c r="C83" s="141" t="s">
        <v>464</v>
      </c>
      <c r="D83" s="141" t="s">
        <v>242</v>
      </c>
      <c r="E83" s="141" t="s">
        <v>470</v>
      </c>
      <c r="F83" s="151" t="s">
        <v>268</v>
      </c>
      <c r="G83" s="141"/>
      <c r="H83" s="141"/>
      <c r="I83" s="152">
        <f>I84</f>
        <v>280.39999999999998</v>
      </c>
      <c r="J83" s="152"/>
      <c r="K83" s="152"/>
    </row>
    <row r="84" spans="1:11" x14ac:dyDescent="0.25">
      <c r="A84" s="150" t="s">
        <v>58</v>
      </c>
      <c r="B84" s="141" t="s">
        <v>463</v>
      </c>
      <c r="C84" s="141" t="s">
        <v>464</v>
      </c>
      <c r="D84" s="141" t="s">
        <v>242</v>
      </c>
      <c r="E84" s="141" t="s">
        <v>470</v>
      </c>
      <c r="F84" s="151" t="s">
        <v>76</v>
      </c>
      <c r="G84" s="141"/>
      <c r="H84" s="141"/>
      <c r="I84" s="152">
        <f>I85</f>
        <v>280.39999999999998</v>
      </c>
      <c r="J84" s="152"/>
      <c r="K84" s="152"/>
    </row>
    <row r="85" spans="1:11" ht="51" x14ac:dyDescent="0.25">
      <c r="A85" s="163" t="s">
        <v>263</v>
      </c>
      <c r="B85" s="164" t="s">
        <v>463</v>
      </c>
      <c r="C85" s="164" t="s">
        <v>464</v>
      </c>
      <c r="D85" s="164" t="s">
        <v>242</v>
      </c>
      <c r="E85" s="164" t="s">
        <v>470</v>
      </c>
      <c r="F85" s="165" t="s">
        <v>76</v>
      </c>
      <c r="G85" s="164" t="s">
        <v>242</v>
      </c>
      <c r="H85" s="164" t="s">
        <v>264</v>
      </c>
      <c r="I85" s="166">
        <v>280.39999999999998</v>
      </c>
      <c r="J85" s="166"/>
      <c r="K85" s="166"/>
    </row>
    <row r="86" spans="1:11" ht="38.25" x14ac:dyDescent="0.25">
      <c r="A86" s="159" t="s">
        <v>248</v>
      </c>
      <c r="B86" s="160" t="s">
        <v>463</v>
      </c>
      <c r="C86" s="160" t="s">
        <v>464</v>
      </c>
      <c r="D86" s="160" t="s">
        <v>242</v>
      </c>
      <c r="E86" s="160" t="s">
        <v>471</v>
      </c>
      <c r="F86" s="147" t="s">
        <v>249</v>
      </c>
      <c r="G86" s="160"/>
      <c r="H86" s="160"/>
      <c r="I86" s="158">
        <f>I87</f>
        <v>100</v>
      </c>
      <c r="J86" s="158">
        <f t="shared" ref="J86:K88" si="34">J87</f>
        <v>100</v>
      </c>
      <c r="K86" s="158">
        <f t="shared" si="34"/>
        <v>100</v>
      </c>
    </row>
    <row r="87" spans="1:11" ht="38.25" x14ac:dyDescent="0.25">
      <c r="A87" s="159" t="s">
        <v>341</v>
      </c>
      <c r="B87" s="160" t="s">
        <v>463</v>
      </c>
      <c r="C87" s="160" t="s">
        <v>464</v>
      </c>
      <c r="D87" s="160" t="s">
        <v>242</v>
      </c>
      <c r="E87" s="160" t="s">
        <v>471</v>
      </c>
      <c r="F87" s="147" t="s">
        <v>342</v>
      </c>
      <c r="G87" s="160"/>
      <c r="H87" s="160"/>
      <c r="I87" s="158">
        <f>I88</f>
        <v>100</v>
      </c>
      <c r="J87" s="158">
        <f t="shared" si="34"/>
        <v>100</v>
      </c>
      <c r="K87" s="158">
        <f t="shared" si="34"/>
        <v>100</v>
      </c>
    </row>
    <row r="88" spans="1:11" x14ac:dyDescent="0.25">
      <c r="A88" s="159" t="s">
        <v>445</v>
      </c>
      <c r="B88" s="160" t="s">
        <v>463</v>
      </c>
      <c r="C88" s="160" t="s">
        <v>464</v>
      </c>
      <c r="D88" s="160" t="s">
        <v>242</v>
      </c>
      <c r="E88" s="160" t="s">
        <v>471</v>
      </c>
      <c r="F88" s="147" t="s">
        <v>432</v>
      </c>
      <c r="G88" s="160"/>
      <c r="H88" s="160"/>
      <c r="I88" s="158">
        <f>I89</f>
        <v>100</v>
      </c>
      <c r="J88" s="158">
        <f t="shared" si="34"/>
        <v>100</v>
      </c>
      <c r="K88" s="158">
        <f t="shared" si="34"/>
        <v>100</v>
      </c>
    </row>
    <row r="89" spans="1:11" ht="38.25" x14ac:dyDescent="0.25">
      <c r="A89" s="170" t="s">
        <v>417</v>
      </c>
      <c r="B89" s="171" t="s">
        <v>463</v>
      </c>
      <c r="C89" s="171" t="s">
        <v>464</v>
      </c>
      <c r="D89" s="171" t="s">
        <v>242</v>
      </c>
      <c r="E89" s="171" t="s">
        <v>471</v>
      </c>
      <c r="F89" s="172" t="s">
        <v>432</v>
      </c>
      <c r="G89" s="171" t="s">
        <v>321</v>
      </c>
      <c r="H89" s="171" t="s">
        <v>306</v>
      </c>
      <c r="I89" s="173">
        <v>100</v>
      </c>
      <c r="J89" s="173">
        <v>100</v>
      </c>
      <c r="K89" s="173">
        <v>100</v>
      </c>
    </row>
    <row r="90" spans="1:11" x14ac:dyDescent="0.25">
      <c r="A90" s="177" t="s">
        <v>273</v>
      </c>
      <c r="B90" s="178" t="s">
        <v>463</v>
      </c>
      <c r="C90" s="178" t="s">
        <v>464</v>
      </c>
      <c r="D90" s="178" t="s">
        <v>281</v>
      </c>
      <c r="E90" s="178" t="s">
        <v>439</v>
      </c>
      <c r="F90" s="179"/>
      <c r="G90" s="178"/>
      <c r="H90" s="178"/>
      <c r="I90" s="180">
        <f>I91+I94+I100+I104+I108+I112</f>
        <v>3019.8670000000002</v>
      </c>
      <c r="J90" s="180">
        <f t="shared" ref="J90:K90" si="35">J91+J94+J100+J104+J108+J112</f>
        <v>3174.57</v>
      </c>
      <c r="K90" s="180">
        <f t="shared" si="35"/>
        <v>3029.9650000000001</v>
      </c>
    </row>
    <row r="91" spans="1:11" x14ac:dyDescent="0.25">
      <c r="A91" s="148" t="s">
        <v>275</v>
      </c>
      <c r="B91" s="143" t="s">
        <v>463</v>
      </c>
      <c r="C91" s="143" t="s">
        <v>464</v>
      </c>
      <c r="D91" s="143" t="s">
        <v>281</v>
      </c>
      <c r="E91" s="143" t="s">
        <v>472</v>
      </c>
      <c r="F91" s="140" t="s">
        <v>276</v>
      </c>
      <c r="G91" s="143"/>
      <c r="H91" s="143"/>
      <c r="I91" s="149">
        <f>I92</f>
        <v>1000</v>
      </c>
      <c r="J91" s="149">
        <f t="shared" ref="J91:K91" si="36">J92</f>
        <v>1000</v>
      </c>
      <c r="K91" s="149">
        <f t="shared" si="36"/>
        <v>1000</v>
      </c>
    </row>
    <row r="92" spans="1:11" x14ac:dyDescent="0.25">
      <c r="A92" s="150" t="s">
        <v>346</v>
      </c>
      <c r="B92" s="141" t="s">
        <v>463</v>
      </c>
      <c r="C92" s="141" t="s">
        <v>464</v>
      </c>
      <c r="D92" s="141" t="s">
        <v>281</v>
      </c>
      <c r="E92" s="141" t="s">
        <v>472</v>
      </c>
      <c r="F92" s="151" t="s">
        <v>80</v>
      </c>
      <c r="G92" s="141"/>
      <c r="H92" s="141"/>
      <c r="I92" s="152">
        <f>I93</f>
        <v>1000</v>
      </c>
      <c r="J92" s="152">
        <v>1000</v>
      </c>
      <c r="K92" s="152">
        <v>1000</v>
      </c>
    </row>
    <row r="93" spans="1:11" x14ac:dyDescent="0.25">
      <c r="A93" s="150" t="s">
        <v>77</v>
      </c>
      <c r="B93" s="141" t="s">
        <v>463</v>
      </c>
      <c r="C93" s="141" t="s">
        <v>464</v>
      </c>
      <c r="D93" s="141" t="s">
        <v>281</v>
      </c>
      <c r="E93" s="141" t="s">
        <v>472</v>
      </c>
      <c r="F93" s="151" t="s">
        <v>80</v>
      </c>
      <c r="G93" s="141" t="s">
        <v>242</v>
      </c>
      <c r="H93" s="141" t="s">
        <v>272</v>
      </c>
      <c r="I93" s="152">
        <v>1000</v>
      </c>
      <c r="J93" s="152">
        <v>1000</v>
      </c>
      <c r="K93" s="152">
        <v>1000</v>
      </c>
    </row>
    <row r="94" spans="1:11" ht="38.25" x14ac:dyDescent="0.25">
      <c r="A94" s="148" t="s">
        <v>248</v>
      </c>
      <c r="B94" s="143" t="s">
        <v>463</v>
      </c>
      <c r="C94" s="143" t="s">
        <v>464</v>
      </c>
      <c r="D94" s="143" t="s">
        <v>281</v>
      </c>
      <c r="E94" s="143" t="s">
        <v>473</v>
      </c>
      <c r="F94" s="140" t="s">
        <v>249</v>
      </c>
      <c r="G94" s="143"/>
      <c r="H94" s="143"/>
      <c r="I94" s="149">
        <f>I95</f>
        <v>350</v>
      </c>
      <c r="J94" s="149">
        <f>J95</f>
        <v>400</v>
      </c>
      <c r="K94" s="149">
        <f t="shared" ref="K94" si="37">K95</f>
        <v>500</v>
      </c>
    </row>
    <row r="95" spans="1:11" ht="38.25" x14ac:dyDescent="0.25">
      <c r="A95" s="150" t="s">
        <v>341</v>
      </c>
      <c r="B95" s="141" t="s">
        <v>463</v>
      </c>
      <c r="C95" s="141" t="s">
        <v>464</v>
      </c>
      <c r="D95" s="141" t="s">
        <v>281</v>
      </c>
      <c r="E95" s="141" t="s">
        <v>473</v>
      </c>
      <c r="F95" s="151" t="s">
        <v>342</v>
      </c>
      <c r="G95" s="141"/>
      <c r="H95" s="141"/>
      <c r="I95" s="152">
        <f>I96+I98</f>
        <v>350</v>
      </c>
      <c r="J95" s="152">
        <f t="shared" ref="J95:K95" si="38">J96+J98</f>
        <v>400</v>
      </c>
      <c r="K95" s="152">
        <f t="shared" si="38"/>
        <v>500</v>
      </c>
    </row>
    <row r="96" spans="1:11" x14ac:dyDescent="0.25">
      <c r="A96" s="153" t="s">
        <v>445</v>
      </c>
      <c r="B96" s="35" t="s">
        <v>463</v>
      </c>
      <c r="C96" s="35" t="s">
        <v>464</v>
      </c>
      <c r="D96" s="35" t="s">
        <v>281</v>
      </c>
      <c r="E96" s="35" t="s">
        <v>473</v>
      </c>
      <c r="F96" s="154" t="s">
        <v>432</v>
      </c>
      <c r="G96" s="35"/>
      <c r="H96" s="35"/>
      <c r="I96" s="155">
        <f>I97</f>
        <v>250</v>
      </c>
      <c r="J96" s="155">
        <f t="shared" ref="J96:K96" si="39">J97</f>
        <v>300</v>
      </c>
      <c r="K96" s="155">
        <f t="shared" si="39"/>
        <v>400</v>
      </c>
    </row>
    <row r="97" spans="1:11" x14ac:dyDescent="0.25">
      <c r="A97" s="163" t="s">
        <v>95</v>
      </c>
      <c r="B97" s="164" t="s">
        <v>463</v>
      </c>
      <c r="C97" s="164" t="s">
        <v>464</v>
      </c>
      <c r="D97" s="164" t="s">
        <v>281</v>
      </c>
      <c r="E97" s="164" t="s">
        <v>473</v>
      </c>
      <c r="F97" s="165" t="s">
        <v>432</v>
      </c>
      <c r="G97" s="164" t="s">
        <v>306</v>
      </c>
      <c r="H97" s="164" t="s">
        <v>242</v>
      </c>
      <c r="I97" s="166">
        <v>250</v>
      </c>
      <c r="J97" s="166">
        <v>300</v>
      </c>
      <c r="K97" s="166">
        <v>400</v>
      </c>
    </row>
    <row r="98" spans="1:11" x14ac:dyDescent="0.25">
      <c r="A98" s="150" t="s">
        <v>446</v>
      </c>
      <c r="B98" s="141" t="s">
        <v>463</v>
      </c>
      <c r="C98" s="141" t="s">
        <v>464</v>
      </c>
      <c r="D98" s="141" t="s">
        <v>281</v>
      </c>
      <c r="E98" s="141" t="s">
        <v>473</v>
      </c>
      <c r="F98" s="151" t="s">
        <v>447</v>
      </c>
      <c r="G98" s="141"/>
      <c r="H98" s="141"/>
      <c r="I98" s="152">
        <f>I99</f>
        <v>100</v>
      </c>
      <c r="J98" s="152">
        <f t="shared" ref="J98:K98" si="40">J99</f>
        <v>100</v>
      </c>
      <c r="K98" s="152">
        <f t="shared" si="40"/>
        <v>100</v>
      </c>
    </row>
    <row r="99" spans="1:11" x14ac:dyDescent="0.25">
      <c r="A99" s="163" t="s">
        <v>97</v>
      </c>
      <c r="B99" s="164" t="s">
        <v>463</v>
      </c>
      <c r="C99" s="164" t="s">
        <v>464</v>
      </c>
      <c r="D99" s="164" t="s">
        <v>281</v>
      </c>
      <c r="E99" s="164" t="s">
        <v>473</v>
      </c>
      <c r="F99" s="165" t="s">
        <v>447</v>
      </c>
      <c r="G99" s="164" t="s">
        <v>306</v>
      </c>
      <c r="H99" s="164" t="s">
        <v>281</v>
      </c>
      <c r="I99" s="166">
        <v>100</v>
      </c>
      <c r="J99" s="166">
        <v>100</v>
      </c>
      <c r="K99" s="166">
        <v>100</v>
      </c>
    </row>
    <row r="100" spans="1:11" ht="25.5" x14ac:dyDescent="0.25">
      <c r="A100" s="148" t="s">
        <v>250</v>
      </c>
      <c r="B100" s="143" t="s">
        <v>463</v>
      </c>
      <c r="C100" s="143" t="s">
        <v>464</v>
      </c>
      <c r="D100" s="143" t="s">
        <v>281</v>
      </c>
      <c r="E100" s="143" t="s">
        <v>474</v>
      </c>
      <c r="F100" s="140" t="s">
        <v>251</v>
      </c>
      <c r="G100" s="143"/>
      <c r="H100" s="143"/>
      <c r="I100" s="149">
        <f>I101</f>
        <v>941.36699999999996</v>
      </c>
      <c r="J100" s="149">
        <f t="shared" ref="J100:K102" si="41">J101</f>
        <v>984.67</v>
      </c>
      <c r="K100" s="149">
        <f t="shared" si="41"/>
        <v>1029.9649999999999</v>
      </c>
    </row>
    <row r="101" spans="1:11" ht="25.5" x14ac:dyDescent="0.25">
      <c r="A101" s="150" t="s">
        <v>347</v>
      </c>
      <c r="B101" s="141" t="s">
        <v>463</v>
      </c>
      <c r="C101" s="141" t="s">
        <v>464</v>
      </c>
      <c r="D101" s="141" t="s">
        <v>281</v>
      </c>
      <c r="E101" s="141" t="s">
        <v>474</v>
      </c>
      <c r="F101" s="151" t="s">
        <v>348</v>
      </c>
      <c r="G101" s="141"/>
      <c r="H101" s="141"/>
      <c r="I101" s="152">
        <f>I102</f>
        <v>941.36699999999996</v>
      </c>
      <c r="J101" s="152">
        <f t="shared" si="41"/>
        <v>984.67</v>
      </c>
      <c r="K101" s="152">
        <f t="shared" si="41"/>
        <v>1029.9649999999999</v>
      </c>
    </row>
    <row r="102" spans="1:11" ht="38.25" x14ac:dyDescent="0.25">
      <c r="A102" s="150" t="s">
        <v>475</v>
      </c>
      <c r="B102" s="141" t="s">
        <v>463</v>
      </c>
      <c r="C102" s="141" t="s">
        <v>464</v>
      </c>
      <c r="D102" s="141" t="s">
        <v>281</v>
      </c>
      <c r="E102" s="141" t="s">
        <v>474</v>
      </c>
      <c r="F102" s="151" t="s">
        <v>476</v>
      </c>
      <c r="G102" s="141"/>
      <c r="H102" s="141"/>
      <c r="I102" s="152">
        <f>I103</f>
        <v>941.36699999999996</v>
      </c>
      <c r="J102" s="152">
        <f t="shared" si="41"/>
        <v>984.67</v>
      </c>
      <c r="K102" s="152">
        <f t="shared" si="41"/>
        <v>1029.9649999999999</v>
      </c>
    </row>
    <row r="103" spans="1:11" x14ac:dyDescent="0.25">
      <c r="A103" s="163" t="s">
        <v>107</v>
      </c>
      <c r="B103" s="164" t="s">
        <v>463</v>
      </c>
      <c r="C103" s="164" t="s">
        <v>464</v>
      </c>
      <c r="D103" s="164" t="s">
        <v>281</v>
      </c>
      <c r="E103" s="164" t="s">
        <v>474</v>
      </c>
      <c r="F103" s="165" t="s">
        <v>476</v>
      </c>
      <c r="G103" s="164" t="s">
        <v>336</v>
      </c>
      <c r="H103" s="164" t="s">
        <v>242</v>
      </c>
      <c r="I103" s="166">
        <v>941.36699999999996</v>
      </c>
      <c r="J103" s="166">
        <v>984.67</v>
      </c>
      <c r="K103" s="166">
        <v>1029.9649999999999</v>
      </c>
    </row>
    <row r="104" spans="1:11" ht="38.25" x14ac:dyDescent="0.25">
      <c r="A104" s="148" t="s">
        <v>248</v>
      </c>
      <c r="B104" s="143" t="s">
        <v>463</v>
      </c>
      <c r="C104" s="143" t="s">
        <v>464</v>
      </c>
      <c r="D104" s="143" t="s">
        <v>281</v>
      </c>
      <c r="E104" s="143" t="s">
        <v>477</v>
      </c>
      <c r="F104" s="140" t="s">
        <v>249</v>
      </c>
      <c r="G104" s="143"/>
      <c r="H104" s="143"/>
      <c r="I104" s="149">
        <f>I105</f>
        <v>100</v>
      </c>
      <c r="J104" s="149">
        <f t="shared" ref="J104:K106" si="42">J105</f>
        <v>150</v>
      </c>
      <c r="K104" s="149">
        <f t="shared" si="42"/>
        <v>200</v>
      </c>
    </row>
    <row r="105" spans="1:11" ht="38.25" x14ac:dyDescent="0.25">
      <c r="A105" s="150" t="s">
        <v>341</v>
      </c>
      <c r="B105" s="141" t="s">
        <v>463</v>
      </c>
      <c r="C105" s="141" t="s">
        <v>464</v>
      </c>
      <c r="D105" s="141" t="s">
        <v>281</v>
      </c>
      <c r="E105" s="141" t="s">
        <v>477</v>
      </c>
      <c r="F105" s="151" t="s">
        <v>342</v>
      </c>
      <c r="G105" s="141"/>
      <c r="H105" s="141"/>
      <c r="I105" s="152">
        <f>I106</f>
        <v>100</v>
      </c>
      <c r="J105" s="152">
        <f t="shared" si="42"/>
        <v>150</v>
      </c>
      <c r="K105" s="152">
        <f t="shared" si="42"/>
        <v>200</v>
      </c>
    </row>
    <row r="106" spans="1:11" x14ac:dyDescent="0.25">
      <c r="A106" s="150" t="s">
        <v>445</v>
      </c>
      <c r="B106" s="141" t="s">
        <v>463</v>
      </c>
      <c r="C106" s="141" t="s">
        <v>464</v>
      </c>
      <c r="D106" s="141" t="s">
        <v>281</v>
      </c>
      <c r="E106" s="141" t="s">
        <v>477</v>
      </c>
      <c r="F106" s="151" t="s">
        <v>432</v>
      </c>
      <c r="G106" s="141"/>
      <c r="H106" s="141"/>
      <c r="I106" s="152">
        <f>I107</f>
        <v>100</v>
      </c>
      <c r="J106" s="152">
        <f t="shared" si="42"/>
        <v>150</v>
      </c>
      <c r="K106" s="152">
        <f t="shared" si="42"/>
        <v>200</v>
      </c>
    </row>
    <row r="107" spans="1:11" x14ac:dyDescent="0.25">
      <c r="A107" s="163" t="s">
        <v>81</v>
      </c>
      <c r="B107" s="164" t="s">
        <v>463</v>
      </c>
      <c r="C107" s="164" t="s">
        <v>464</v>
      </c>
      <c r="D107" s="164" t="s">
        <v>281</v>
      </c>
      <c r="E107" s="164" t="s">
        <v>477</v>
      </c>
      <c r="F107" s="165" t="s">
        <v>432</v>
      </c>
      <c r="G107" s="164" t="s">
        <v>242</v>
      </c>
      <c r="H107" s="164" t="s">
        <v>277</v>
      </c>
      <c r="I107" s="166">
        <v>100</v>
      </c>
      <c r="J107" s="166">
        <v>150</v>
      </c>
      <c r="K107" s="166">
        <v>200</v>
      </c>
    </row>
    <row r="108" spans="1:11" ht="38.25" x14ac:dyDescent="0.25">
      <c r="A108" s="148" t="s">
        <v>248</v>
      </c>
      <c r="B108" s="143" t="s">
        <v>463</v>
      </c>
      <c r="C108" s="143" t="s">
        <v>464</v>
      </c>
      <c r="D108" s="143" t="s">
        <v>281</v>
      </c>
      <c r="E108" s="143" t="s">
        <v>478</v>
      </c>
      <c r="F108" s="140" t="s">
        <v>249</v>
      </c>
      <c r="G108" s="143"/>
      <c r="H108" s="143"/>
      <c r="I108" s="149">
        <f>I109</f>
        <v>300</v>
      </c>
      <c r="J108" s="149">
        <f t="shared" ref="J108:K110" si="43">J109</f>
        <v>300</v>
      </c>
      <c r="K108" s="149">
        <f t="shared" si="43"/>
        <v>300</v>
      </c>
    </row>
    <row r="109" spans="1:11" ht="38.25" x14ac:dyDescent="0.25">
      <c r="A109" s="150" t="s">
        <v>341</v>
      </c>
      <c r="B109" s="141" t="s">
        <v>463</v>
      </c>
      <c r="C109" s="141" t="s">
        <v>464</v>
      </c>
      <c r="D109" s="141" t="s">
        <v>281</v>
      </c>
      <c r="E109" s="141" t="s">
        <v>478</v>
      </c>
      <c r="F109" s="151" t="s">
        <v>342</v>
      </c>
      <c r="G109" s="141"/>
      <c r="H109" s="141"/>
      <c r="I109" s="152">
        <f>I110</f>
        <v>300</v>
      </c>
      <c r="J109" s="152">
        <f t="shared" si="43"/>
        <v>300</v>
      </c>
      <c r="K109" s="152">
        <f t="shared" si="43"/>
        <v>300</v>
      </c>
    </row>
    <row r="110" spans="1:11" x14ac:dyDescent="0.25">
      <c r="A110" s="150" t="s">
        <v>445</v>
      </c>
      <c r="B110" s="141" t="s">
        <v>463</v>
      </c>
      <c r="C110" s="141" t="s">
        <v>464</v>
      </c>
      <c r="D110" s="141" t="s">
        <v>281</v>
      </c>
      <c r="E110" s="141" t="s">
        <v>478</v>
      </c>
      <c r="F110" s="151" t="s">
        <v>432</v>
      </c>
      <c r="G110" s="141"/>
      <c r="H110" s="141"/>
      <c r="I110" s="152">
        <f>I111</f>
        <v>300</v>
      </c>
      <c r="J110" s="152">
        <f t="shared" si="43"/>
        <v>300</v>
      </c>
      <c r="K110" s="152">
        <f t="shared" si="43"/>
        <v>300</v>
      </c>
    </row>
    <row r="111" spans="1:11" x14ac:dyDescent="0.25">
      <c r="A111" s="163" t="s">
        <v>81</v>
      </c>
      <c r="B111" s="164" t="s">
        <v>463</v>
      </c>
      <c r="C111" s="164" t="s">
        <v>464</v>
      </c>
      <c r="D111" s="164" t="s">
        <v>281</v>
      </c>
      <c r="E111" s="164" t="s">
        <v>478</v>
      </c>
      <c r="F111" s="165" t="s">
        <v>432</v>
      </c>
      <c r="G111" s="164" t="s">
        <v>242</v>
      </c>
      <c r="H111" s="164" t="s">
        <v>277</v>
      </c>
      <c r="I111" s="166">
        <v>300</v>
      </c>
      <c r="J111" s="166">
        <v>300</v>
      </c>
      <c r="K111" s="166">
        <v>300</v>
      </c>
    </row>
    <row r="112" spans="1:11" ht="76.5" x14ac:dyDescent="0.25">
      <c r="A112" s="148" t="s">
        <v>256</v>
      </c>
      <c r="B112" s="143" t="s">
        <v>463</v>
      </c>
      <c r="C112" s="143" t="s">
        <v>464</v>
      </c>
      <c r="D112" s="143" t="s">
        <v>281</v>
      </c>
      <c r="E112" s="143" t="s">
        <v>479</v>
      </c>
      <c r="F112" s="140" t="s">
        <v>257</v>
      </c>
      <c r="G112" s="143"/>
      <c r="H112" s="143"/>
      <c r="I112" s="149">
        <f>I113</f>
        <v>328.5</v>
      </c>
      <c r="J112" s="149">
        <f t="shared" ref="J112:K112" si="44">J113</f>
        <v>339.9</v>
      </c>
      <c r="K112" s="149">
        <f t="shared" si="44"/>
        <v>0</v>
      </c>
    </row>
    <row r="113" spans="1:11" ht="25.5" x14ac:dyDescent="0.25">
      <c r="A113" s="150" t="s">
        <v>344</v>
      </c>
      <c r="B113" s="141" t="s">
        <v>463</v>
      </c>
      <c r="C113" s="141" t="s">
        <v>464</v>
      </c>
      <c r="D113" s="141" t="s">
        <v>281</v>
      </c>
      <c r="E113" s="141" t="s">
        <v>479</v>
      </c>
      <c r="F113" s="151" t="s">
        <v>345</v>
      </c>
      <c r="G113" s="141"/>
      <c r="H113" s="141"/>
      <c r="I113" s="152">
        <f>I114+I116</f>
        <v>328.5</v>
      </c>
      <c r="J113" s="152">
        <f t="shared" ref="J113:K113" si="45">J114+J116</f>
        <v>339.9</v>
      </c>
      <c r="K113" s="152">
        <f t="shared" si="45"/>
        <v>0</v>
      </c>
    </row>
    <row r="114" spans="1:11" ht="25.5" x14ac:dyDescent="0.25">
      <c r="A114" s="150" t="s">
        <v>456</v>
      </c>
      <c r="B114" s="141" t="s">
        <v>463</v>
      </c>
      <c r="C114" s="141" t="s">
        <v>464</v>
      </c>
      <c r="D114" s="141" t="s">
        <v>281</v>
      </c>
      <c r="E114" s="141" t="s">
        <v>479</v>
      </c>
      <c r="F114" s="151" t="s">
        <v>457</v>
      </c>
      <c r="G114" s="141"/>
      <c r="H114" s="141"/>
      <c r="I114" s="152">
        <f>I115</f>
        <v>252.304</v>
      </c>
      <c r="J114" s="152">
        <f t="shared" ref="J114:K114" si="46">J115</f>
        <v>261.06</v>
      </c>
      <c r="K114" s="152">
        <f t="shared" si="46"/>
        <v>0</v>
      </c>
    </row>
    <row r="115" spans="1:11" ht="25.5" x14ac:dyDescent="0.25">
      <c r="A115" s="163" t="s">
        <v>85</v>
      </c>
      <c r="B115" s="164" t="s">
        <v>463</v>
      </c>
      <c r="C115" s="164" t="s">
        <v>464</v>
      </c>
      <c r="D115" s="164" t="s">
        <v>281</v>
      </c>
      <c r="E115" s="164" t="s">
        <v>479</v>
      </c>
      <c r="F115" s="165" t="s">
        <v>457</v>
      </c>
      <c r="G115" s="164" t="s">
        <v>281</v>
      </c>
      <c r="H115" s="164" t="s">
        <v>282</v>
      </c>
      <c r="I115" s="166">
        <v>252.304</v>
      </c>
      <c r="J115" s="166">
        <v>261.06</v>
      </c>
      <c r="K115" s="166">
        <v>0</v>
      </c>
    </row>
    <row r="116" spans="1:11" ht="51" x14ac:dyDescent="0.25">
      <c r="A116" s="150" t="s">
        <v>458</v>
      </c>
      <c r="B116" s="141" t="s">
        <v>463</v>
      </c>
      <c r="C116" s="141" t="s">
        <v>464</v>
      </c>
      <c r="D116" s="141" t="s">
        <v>281</v>
      </c>
      <c r="E116" s="141" t="s">
        <v>479</v>
      </c>
      <c r="F116" s="151" t="s">
        <v>459</v>
      </c>
      <c r="G116" s="141"/>
      <c r="H116" s="141"/>
      <c r="I116" s="152">
        <f>I117</f>
        <v>76.195999999999998</v>
      </c>
      <c r="J116" s="152">
        <f t="shared" ref="J116:K116" si="47">J117</f>
        <v>78.84</v>
      </c>
      <c r="K116" s="152">
        <f t="shared" si="47"/>
        <v>0</v>
      </c>
    </row>
    <row r="117" spans="1:11" ht="25.5" x14ac:dyDescent="0.25">
      <c r="A117" s="163" t="s">
        <v>85</v>
      </c>
      <c r="B117" s="164" t="s">
        <v>463</v>
      </c>
      <c r="C117" s="164" t="s">
        <v>464</v>
      </c>
      <c r="D117" s="164" t="s">
        <v>281</v>
      </c>
      <c r="E117" s="164" t="s">
        <v>479</v>
      </c>
      <c r="F117" s="165" t="s">
        <v>459</v>
      </c>
      <c r="G117" s="164" t="s">
        <v>281</v>
      </c>
      <c r="H117" s="164" t="s">
        <v>282</v>
      </c>
      <c r="I117" s="166">
        <v>76.195999999999998</v>
      </c>
      <c r="J117" s="166">
        <v>78.84</v>
      </c>
      <c r="K117" s="166">
        <v>0</v>
      </c>
    </row>
    <row r="118" spans="1:11" x14ac:dyDescent="0.25">
      <c r="A118" s="177" t="s">
        <v>287</v>
      </c>
      <c r="B118" s="178" t="s">
        <v>480</v>
      </c>
      <c r="C118" s="178" t="s">
        <v>438</v>
      </c>
      <c r="D118" s="178" t="s">
        <v>243</v>
      </c>
      <c r="E118" s="178" t="s">
        <v>439</v>
      </c>
      <c r="F118" s="179"/>
      <c r="G118" s="178"/>
      <c r="H118" s="178"/>
      <c r="I118" s="180">
        <f>I119</f>
        <v>56003.671730000009</v>
      </c>
      <c r="J118" s="180">
        <f t="shared" ref="J118:K118" si="48">J119</f>
        <v>53003.18763</v>
      </c>
      <c r="K118" s="180">
        <f t="shared" si="48"/>
        <v>42127.840000000004</v>
      </c>
    </row>
    <row r="119" spans="1:11" ht="76.5" x14ac:dyDescent="0.25">
      <c r="A119" s="177" t="s">
        <v>192</v>
      </c>
      <c r="B119" s="178" t="s">
        <v>481</v>
      </c>
      <c r="C119" s="178" t="s">
        <v>438</v>
      </c>
      <c r="D119" s="178" t="s">
        <v>243</v>
      </c>
      <c r="E119" s="178" t="s">
        <v>439</v>
      </c>
      <c r="F119" s="179"/>
      <c r="G119" s="178"/>
      <c r="H119" s="178"/>
      <c r="I119" s="180">
        <f>I120+I233</f>
        <v>56003.671730000009</v>
      </c>
      <c r="J119" s="180">
        <f>J120+J233</f>
        <v>53003.18763</v>
      </c>
      <c r="K119" s="180">
        <f>K120+K233</f>
        <v>42127.840000000004</v>
      </c>
    </row>
    <row r="120" spans="1:11" x14ac:dyDescent="0.25">
      <c r="A120" s="181" t="s">
        <v>196</v>
      </c>
      <c r="B120" s="182" t="s">
        <v>481</v>
      </c>
      <c r="C120" s="182" t="s">
        <v>482</v>
      </c>
      <c r="D120" s="182" t="s">
        <v>243</v>
      </c>
      <c r="E120" s="182" t="s">
        <v>439</v>
      </c>
      <c r="F120" s="183"/>
      <c r="G120" s="182"/>
      <c r="H120" s="182"/>
      <c r="I120" s="184">
        <f>I121+I130+I135+I174+I217+I228</f>
        <v>43364.826730000008</v>
      </c>
      <c r="J120" s="184">
        <f t="shared" ref="J120:K120" si="49">J121+J130+J135+J174+J217+J228</f>
        <v>41630.26</v>
      </c>
      <c r="K120" s="184">
        <f t="shared" si="49"/>
        <v>42127.840000000004</v>
      </c>
    </row>
    <row r="121" spans="1:11" ht="38.25" x14ac:dyDescent="0.25">
      <c r="A121" s="181" t="s">
        <v>301</v>
      </c>
      <c r="B121" s="182" t="s">
        <v>481</v>
      </c>
      <c r="C121" s="182" t="s">
        <v>482</v>
      </c>
      <c r="D121" s="182" t="s">
        <v>242</v>
      </c>
      <c r="E121" s="182" t="s">
        <v>439</v>
      </c>
      <c r="F121" s="183"/>
      <c r="G121" s="182"/>
      <c r="H121" s="182"/>
      <c r="I121" s="184">
        <f>I122+I126</f>
        <v>705</v>
      </c>
      <c r="J121" s="184">
        <f t="shared" ref="J121:K121" si="50">J122+J126</f>
        <v>756</v>
      </c>
      <c r="K121" s="184">
        <f t="shared" si="50"/>
        <v>807</v>
      </c>
    </row>
    <row r="122" spans="1:11" ht="38.25" x14ac:dyDescent="0.25">
      <c r="A122" s="150" t="s">
        <v>248</v>
      </c>
      <c r="B122" s="141" t="s">
        <v>481</v>
      </c>
      <c r="C122" s="141" t="s">
        <v>482</v>
      </c>
      <c r="D122" s="141" t="s">
        <v>242</v>
      </c>
      <c r="E122" s="141" t="s">
        <v>483</v>
      </c>
      <c r="F122" s="151" t="s">
        <v>249</v>
      </c>
      <c r="G122" s="141"/>
      <c r="H122" s="141"/>
      <c r="I122" s="152">
        <f>I123</f>
        <v>5</v>
      </c>
      <c r="J122" s="152">
        <f t="shared" ref="J122:K122" si="51">J123</f>
        <v>6</v>
      </c>
      <c r="K122" s="152">
        <f t="shared" si="51"/>
        <v>7</v>
      </c>
    </row>
    <row r="123" spans="1:11" ht="38.25" x14ac:dyDescent="0.25">
      <c r="A123" s="150" t="s">
        <v>341</v>
      </c>
      <c r="B123" s="141" t="s">
        <v>481</v>
      </c>
      <c r="C123" s="141" t="s">
        <v>482</v>
      </c>
      <c r="D123" s="141" t="s">
        <v>242</v>
      </c>
      <c r="E123" s="141" t="s">
        <v>483</v>
      </c>
      <c r="F123" s="151" t="s">
        <v>342</v>
      </c>
      <c r="G123" s="141"/>
      <c r="H123" s="141"/>
      <c r="I123" s="152">
        <f>I125</f>
        <v>5</v>
      </c>
      <c r="J123" s="152">
        <f>J124</f>
        <v>6</v>
      </c>
      <c r="K123" s="152">
        <f>K124</f>
        <v>7</v>
      </c>
    </row>
    <row r="124" spans="1:11" x14ac:dyDescent="0.25">
      <c r="A124" s="150" t="s">
        <v>445</v>
      </c>
      <c r="B124" s="141" t="s">
        <v>481</v>
      </c>
      <c r="C124" s="141" t="s">
        <v>482</v>
      </c>
      <c r="D124" s="141" t="s">
        <v>242</v>
      </c>
      <c r="E124" s="141" t="s">
        <v>483</v>
      </c>
      <c r="F124" s="151" t="s">
        <v>432</v>
      </c>
      <c r="G124" s="141"/>
      <c r="H124" s="141"/>
      <c r="I124" s="152">
        <f>I125</f>
        <v>5</v>
      </c>
      <c r="J124" s="152">
        <f t="shared" ref="J124:K124" si="52">J125</f>
        <v>6</v>
      </c>
      <c r="K124" s="152">
        <f t="shared" si="52"/>
        <v>7</v>
      </c>
    </row>
    <row r="125" spans="1:11" ht="25.5" x14ac:dyDescent="0.25">
      <c r="A125" s="163" t="s">
        <v>91</v>
      </c>
      <c r="B125" s="164" t="s">
        <v>481</v>
      </c>
      <c r="C125" s="164" t="s">
        <v>482</v>
      </c>
      <c r="D125" s="164" t="s">
        <v>242</v>
      </c>
      <c r="E125" s="164" t="s">
        <v>483</v>
      </c>
      <c r="F125" s="165" t="s">
        <v>432</v>
      </c>
      <c r="G125" s="164" t="s">
        <v>244</v>
      </c>
      <c r="H125" s="164" t="s">
        <v>300</v>
      </c>
      <c r="I125" s="166">
        <v>5</v>
      </c>
      <c r="J125" s="166">
        <v>6</v>
      </c>
      <c r="K125" s="166">
        <v>7</v>
      </c>
    </row>
    <row r="126" spans="1:11" ht="38.25" x14ac:dyDescent="0.25">
      <c r="A126" s="150" t="s">
        <v>248</v>
      </c>
      <c r="B126" s="141" t="s">
        <v>481</v>
      </c>
      <c r="C126" s="141" t="s">
        <v>482</v>
      </c>
      <c r="D126" s="141" t="s">
        <v>242</v>
      </c>
      <c r="E126" s="141" t="s">
        <v>484</v>
      </c>
      <c r="F126" s="151" t="s">
        <v>249</v>
      </c>
      <c r="G126" s="141"/>
      <c r="H126" s="141"/>
      <c r="I126" s="152">
        <f>I127</f>
        <v>700</v>
      </c>
      <c r="J126" s="152">
        <f t="shared" ref="J126:K128" si="53">J127</f>
        <v>750</v>
      </c>
      <c r="K126" s="152">
        <f t="shared" si="53"/>
        <v>800</v>
      </c>
    </row>
    <row r="127" spans="1:11" ht="38.25" x14ac:dyDescent="0.25">
      <c r="A127" s="150" t="s">
        <v>341</v>
      </c>
      <c r="B127" s="141" t="s">
        <v>481</v>
      </c>
      <c r="C127" s="141" t="s">
        <v>482</v>
      </c>
      <c r="D127" s="141" t="s">
        <v>242</v>
      </c>
      <c r="E127" s="141" t="s">
        <v>484</v>
      </c>
      <c r="F127" s="151" t="s">
        <v>342</v>
      </c>
      <c r="G127" s="141"/>
      <c r="H127" s="141"/>
      <c r="I127" s="152">
        <f>I128</f>
        <v>700</v>
      </c>
      <c r="J127" s="152">
        <f t="shared" si="53"/>
        <v>750</v>
      </c>
      <c r="K127" s="152">
        <f t="shared" si="53"/>
        <v>800</v>
      </c>
    </row>
    <row r="128" spans="1:11" x14ac:dyDescent="0.25">
      <c r="A128" s="150" t="s">
        <v>445</v>
      </c>
      <c r="B128" s="141" t="s">
        <v>481</v>
      </c>
      <c r="C128" s="141" t="s">
        <v>482</v>
      </c>
      <c r="D128" s="141" t="s">
        <v>242</v>
      </c>
      <c r="E128" s="141" t="s">
        <v>484</v>
      </c>
      <c r="F128" s="151" t="s">
        <v>432</v>
      </c>
      <c r="G128" s="141"/>
      <c r="H128" s="141"/>
      <c r="I128" s="152">
        <f>I129</f>
        <v>700</v>
      </c>
      <c r="J128" s="152">
        <f t="shared" si="53"/>
        <v>750</v>
      </c>
      <c r="K128" s="152">
        <f t="shared" si="53"/>
        <v>800</v>
      </c>
    </row>
    <row r="129" spans="1:11" ht="25.5" x14ac:dyDescent="0.25">
      <c r="A129" s="163" t="s">
        <v>91</v>
      </c>
      <c r="B129" s="164" t="s">
        <v>481</v>
      </c>
      <c r="C129" s="164" t="s">
        <v>482</v>
      </c>
      <c r="D129" s="164" t="s">
        <v>242</v>
      </c>
      <c r="E129" s="164" t="s">
        <v>484</v>
      </c>
      <c r="F129" s="165" t="s">
        <v>432</v>
      </c>
      <c r="G129" s="164" t="s">
        <v>244</v>
      </c>
      <c r="H129" s="164" t="s">
        <v>300</v>
      </c>
      <c r="I129" s="166">
        <v>700</v>
      </c>
      <c r="J129" s="166">
        <v>750</v>
      </c>
      <c r="K129" s="166">
        <v>800</v>
      </c>
    </row>
    <row r="130" spans="1:11" ht="25.5" x14ac:dyDescent="0.25">
      <c r="A130" s="181" t="s">
        <v>288</v>
      </c>
      <c r="B130" s="182" t="s">
        <v>481</v>
      </c>
      <c r="C130" s="182" t="s">
        <v>482</v>
      </c>
      <c r="D130" s="182" t="s">
        <v>281</v>
      </c>
      <c r="E130" s="182" t="s">
        <v>439</v>
      </c>
      <c r="F130" s="183"/>
      <c r="G130" s="182"/>
      <c r="H130" s="182"/>
      <c r="I130" s="184">
        <f>I131</f>
        <v>500</v>
      </c>
      <c r="J130" s="184">
        <f t="shared" ref="J130:K133" si="54">J131</f>
        <v>700</v>
      </c>
      <c r="K130" s="184">
        <f t="shared" si="54"/>
        <v>900</v>
      </c>
    </row>
    <row r="131" spans="1:11" ht="38.25" x14ac:dyDescent="0.25">
      <c r="A131" s="150" t="s">
        <v>248</v>
      </c>
      <c r="B131" s="141" t="s">
        <v>481</v>
      </c>
      <c r="C131" s="141" t="s">
        <v>482</v>
      </c>
      <c r="D131" s="141" t="s">
        <v>281</v>
      </c>
      <c r="E131" s="141" t="s">
        <v>485</v>
      </c>
      <c r="F131" s="151" t="s">
        <v>249</v>
      </c>
      <c r="G131" s="141"/>
      <c r="H131" s="141"/>
      <c r="I131" s="152">
        <f>I132</f>
        <v>500</v>
      </c>
      <c r="J131" s="152">
        <f t="shared" si="54"/>
        <v>700</v>
      </c>
      <c r="K131" s="152">
        <f t="shared" si="54"/>
        <v>900</v>
      </c>
    </row>
    <row r="132" spans="1:11" ht="38.25" x14ac:dyDescent="0.25">
      <c r="A132" s="150" t="s">
        <v>341</v>
      </c>
      <c r="B132" s="141" t="s">
        <v>481</v>
      </c>
      <c r="C132" s="141" t="s">
        <v>482</v>
      </c>
      <c r="D132" s="141" t="s">
        <v>281</v>
      </c>
      <c r="E132" s="141" t="s">
        <v>485</v>
      </c>
      <c r="F132" s="151" t="s">
        <v>342</v>
      </c>
      <c r="G132" s="141"/>
      <c r="H132" s="141"/>
      <c r="I132" s="152">
        <f>I133</f>
        <v>500</v>
      </c>
      <c r="J132" s="152">
        <f t="shared" si="54"/>
        <v>700</v>
      </c>
      <c r="K132" s="152">
        <f t="shared" si="54"/>
        <v>900</v>
      </c>
    </row>
    <row r="133" spans="1:11" x14ac:dyDescent="0.25">
      <c r="A133" s="150" t="s">
        <v>445</v>
      </c>
      <c r="B133" s="141" t="s">
        <v>481</v>
      </c>
      <c r="C133" s="141" t="s">
        <v>482</v>
      </c>
      <c r="D133" s="141" t="s">
        <v>281</v>
      </c>
      <c r="E133" s="141" t="s">
        <v>485</v>
      </c>
      <c r="F133" s="151" t="s">
        <v>432</v>
      </c>
      <c r="G133" s="141"/>
      <c r="H133" s="141"/>
      <c r="I133" s="152">
        <f>I134</f>
        <v>500</v>
      </c>
      <c r="J133" s="152">
        <f t="shared" si="54"/>
        <v>700</v>
      </c>
      <c r="K133" s="152">
        <f t="shared" si="54"/>
        <v>900</v>
      </c>
    </row>
    <row r="134" spans="1:11" ht="38.25" x14ac:dyDescent="0.25">
      <c r="A134" s="150" t="s">
        <v>285</v>
      </c>
      <c r="B134" s="141" t="s">
        <v>481</v>
      </c>
      <c r="C134" s="141" t="s">
        <v>482</v>
      </c>
      <c r="D134" s="141" t="s">
        <v>281</v>
      </c>
      <c r="E134" s="141" t="s">
        <v>485</v>
      </c>
      <c r="F134" s="151" t="s">
        <v>432</v>
      </c>
      <c r="G134" s="141" t="s">
        <v>282</v>
      </c>
      <c r="H134" s="141" t="s">
        <v>286</v>
      </c>
      <c r="I134" s="152">
        <v>500</v>
      </c>
      <c r="J134" s="152">
        <v>700</v>
      </c>
      <c r="K134" s="152">
        <v>900</v>
      </c>
    </row>
    <row r="135" spans="1:11" ht="51" x14ac:dyDescent="0.25">
      <c r="A135" s="181" t="s">
        <v>292</v>
      </c>
      <c r="B135" s="182" t="s">
        <v>481</v>
      </c>
      <c r="C135" s="182" t="s">
        <v>482</v>
      </c>
      <c r="D135" s="182" t="s">
        <v>282</v>
      </c>
      <c r="E135" s="182" t="s">
        <v>439</v>
      </c>
      <c r="F135" s="183"/>
      <c r="G135" s="182"/>
      <c r="H135" s="182"/>
      <c r="I135" s="184">
        <f>I136+I142+I146+I150+I154+I158+I162+I166+I170</f>
        <v>26779.406730000002</v>
      </c>
      <c r="J135" s="184">
        <f t="shared" ref="J135:K135" si="55">J136+J142+J146+J150+J154+J158+J162+J166+J170</f>
        <v>23960</v>
      </c>
      <c r="K135" s="184">
        <f t="shared" si="55"/>
        <v>23030</v>
      </c>
    </row>
    <row r="136" spans="1:11" ht="38.25" x14ac:dyDescent="0.25">
      <c r="A136" s="150" t="s">
        <v>248</v>
      </c>
      <c r="B136" s="141" t="s">
        <v>481</v>
      </c>
      <c r="C136" s="141" t="s">
        <v>482</v>
      </c>
      <c r="D136" s="141" t="s">
        <v>282</v>
      </c>
      <c r="E136" s="141" t="s">
        <v>486</v>
      </c>
      <c r="F136" s="151" t="s">
        <v>249</v>
      </c>
      <c r="G136" s="141"/>
      <c r="H136" s="141"/>
      <c r="I136" s="152">
        <f>I137</f>
        <v>5000</v>
      </c>
      <c r="J136" s="152">
        <f t="shared" ref="J136:K136" si="56">J137</f>
        <v>5800</v>
      </c>
      <c r="K136" s="152">
        <f t="shared" si="56"/>
        <v>6500</v>
      </c>
    </row>
    <row r="137" spans="1:11" ht="38.25" x14ac:dyDescent="0.25">
      <c r="A137" s="150" t="s">
        <v>341</v>
      </c>
      <c r="B137" s="141" t="s">
        <v>481</v>
      </c>
      <c r="C137" s="141" t="s">
        <v>482</v>
      </c>
      <c r="D137" s="141" t="s">
        <v>282</v>
      </c>
      <c r="E137" s="141" t="s">
        <v>486</v>
      </c>
      <c r="F137" s="151" t="s">
        <v>342</v>
      </c>
      <c r="G137" s="141"/>
      <c r="H137" s="141"/>
      <c r="I137" s="152">
        <f>I138+I140</f>
        <v>5000</v>
      </c>
      <c r="J137" s="152">
        <f t="shared" ref="J137:K137" si="57">J138+J140</f>
        <v>5800</v>
      </c>
      <c r="K137" s="152">
        <f t="shared" si="57"/>
        <v>6500</v>
      </c>
    </row>
    <row r="138" spans="1:11" x14ac:dyDescent="0.25">
      <c r="A138" s="150" t="s">
        <v>445</v>
      </c>
      <c r="B138" s="141" t="s">
        <v>481</v>
      </c>
      <c r="C138" s="141" t="s">
        <v>482</v>
      </c>
      <c r="D138" s="141" t="s">
        <v>282</v>
      </c>
      <c r="E138" s="141" t="s">
        <v>486</v>
      </c>
      <c r="F138" s="151" t="s">
        <v>432</v>
      </c>
      <c r="G138" s="141"/>
      <c r="H138" s="141"/>
      <c r="I138" s="152">
        <f>I139</f>
        <v>2500</v>
      </c>
      <c r="J138" s="152">
        <f t="shared" ref="J138:K138" si="58">J139</f>
        <v>2800</v>
      </c>
      <c r="K138" s="152">
        <f t="shared" si="58"/>
        <v>3000</v>
      </c>
    </row>
    <row r="139" spans="1:11" x14ac:dyDescent="0.25">
      <c r="A139" s="163" t="s">
        <v>99</v>
      </c>
      <c r="B139" s="164" t="s">
        <v>481</v>
      </c>
      <c r="C139" s="164" t="s">
        <v>482</v>
      </c>
      <c r="D139" s="164" t="s">
        <v>282</v>
      </c>
      <c r="E139" s="164" t="s">
        <v>486</v>
      </c>
      <c r="F139" s="165" t="s">
        <v>432</v>
      </c>
      <c r="G139" s="164" t="s">
        <v>306</v>
      </c>
      <c r="H139" s="164" t="s">
        <v>282</v>
      </c>
      <c r="I139" s="166">
        <v>2500</v>
      </c>
      <c r="J139" s="166">
        <v>2800</v>
      </c>
      <c r="K139" s="166">
        <v>3000</v>
      </c>
    </row>
    <row r="140" spans="1:11" x14ac:dyDescent="0.25">
      <c r="A140" s="150" t="s">
        <v>446</v>
      </c>
      <c r="B140" s="141" t="s">
        <v>481</v>
      </c>
      <c r="C140" s="141" t="s">
        <v>482</v>
      </c>
      <c r="D140" s="141" t="s">
        <v>282</v>
      </c>
      <c r="E140" s="141" t="s">
        <v>486</v>
      </c>
      <c r="F140" s="151" t="s">
        <v>447</v>
      </c>
      <c r="G140" s="141"/>
      <c r="H140" s="141"/>
      <c r="I140" s="152">
        <f>I141</f>
        <v>2500</v>
      </c>
      <c r="J140" s="152">
        <f t="shared" ref="J140:K140" si="59">J141</f>
        <v>3000</v>
      </c>
      <c r="K140" s="152">
        <f t="shared" si="59"/>
        <v>3500</v>
      </c>
    </row>
    <row r="141" spans="1:11" x14ac:dyDescent="0.25">
      <c r="A141" s="163" t="s">
        <v>99</v>
      </c>
      <c r="B141" s="164" t="s">
        <v>481</v>
      </c>
      <c r="C141" s="164" t="s">
        <v>482</v>
      </c>
      <c r="D141" s="164" t="s">
        <v>282</v>
      </c>
      <c r="E141" s="164" t="s">
        <v>486</v>
      </c>
      <c r="F141" s="165" t="s">
        <v>447</v>
      </c>
      <c r="G141" s="164" t="s">
        <v>306</v>
      </c>
      <c r="H141" s="164" t="s">
        <v>282</v>
      </c>
      <c r="I141" s="166">
        <v>2500</v>
      </c>
      <c r="J141" s="166">
        <v>3000</v>
      </c>
      <c r="K141" s="166">
        <v>3500</v>
      </c>
    </row>
    <row r="142" spans="1:11" ht="38.25" x14ac:dyDescent="0.25">
      <c r="A142" s="150" t="s">
        <v>248</v>
      </c>
      <c r="B142" s="141" t="s">
        <v>481</v>
      </c>
      <c r="C142" s="141" t="s">
        <v>482</v>
      </c>
      <c r="D142" s="141" t="s">
        <v>282</v>
      </c>
      <c r="E142" s="141" t="s">
        <v>487</v>
      </c>
      <c r="F142" s="151" t="s">
        <v>249</v>
      </c>
      <c r="G142" s="141"/>
      <c r="H142" s="141"/>
      <c r="I142" s="152">
        <f t="shared" ref="I142:K144" si="60">I143</f>
        <v>300</v>
      </c>
      <c r="J142" s="152">
        <f t="shared" si="60"/>
        <v>300</v>
      </c>
      <c r="K142" s="152">
        <f t="shared" si="60"/>
        <v>0</v>
      </c>
    </row>
    <row r="143" spans="1:11" ht="38.25" x14ac:dyDescent="0.25">
      <c r="A143" s="150" t="s">
        <v>341</v>
      </c>
      <c r="B143" s="141" t="s">
        <v>481</v>
      </c>
      <c r="C143" s="141" t="s">
        <v>482</v>
      </c>
      <c r="D143" s="141" t="s">
        <v>282</v>
      </c>
      <c r="E143" s="141" t="s">
        <v>487</v>
      </c>
      <c r="F143" s="151" t="s">
        <v>342</v>
      </c>
      <c r="G143" s="141"/>
      <c r="H143" s="141"/>
      <c r="I143" s="152">
        <f t="shared" si="60"/>
        <v>300</v>
      </c>
      <c r="J143" s="152">
        <f t="shared" si="60"/>
        <v>300</v>
      </c>
      <c r="K143" s="152">
        <f t="shared" si="60"/>
        <v>0</v>
      </c>
    </row>
    <row r="144" spans="1:11" x14ac:dyDescent="0.25">
      <c r="A144" s="150" t="s">
        <v>445</v>
      </c>
      <c r="B144" s="141" t="s">
        <v>481</v>
      </c>
      <c r="C144" s="141" t="s">
        <v>482</v>
      </c>
      <c r="D144" s="141" t="s">
        <v>282</v>
      </c>
      <c r="E144" s="141" t="s">
        <v>487</v>
      </c>
      <c r="F144" s="151" t="s">
        <v>432</v>
      </c>
      <c r="G144" s="141"/>
      <c r="H144" s="141"/>
      <c r="I144" s="152">
        <f t="shared" si="60"/>
        <v>300</v>
      </c>
      <c r="J144" s="152">
        <f t="shared" si="60"/>
        <v>300</v>
      </c>
      <c r="K144" s="152">
        <f t="shared" si="60"/>
        <v>0</v>
      </c>
    </row>
    <row r="145" spans="1:11" x14ac:dyDescent="0.25">
      <c r="A145" s="163" t="s">
        <v>99</v>
      </c>
      <c r="B145" s="164" t="s">
        <v>481</v>
      </c>
      <c r="C145" s="164" t="s">
        <v>482</v>
      </c>
      <c r="D145" s="164" t="s">
        <v>282</v>
      </c>
      <c r="E145" s="164" t="s">
        <v>487</v>
      </c>
      <c r="F145" s="165" t="s">
        <v>432</v>
      </c>
      <c r="G145" s="164" t="s">
        <v>306</v>
      </c>
      <c r="H145" s="164" t="s">
        <v>282</v>
      </c>
      <c r="I145" s="166">
        <v>300</v>
      </c>
      <c r="J145" s="166">
        <v>300</v>
      </c>
      <c r="K145" s="166">
        <v>0</v>
      </c>
    </row>
    <row r="146" spans="1:11" ht="38.25" x14ac:dyDescent="0.25">
      <c r="A146" s="150" t="s">
        <v>248</v>
      </c>
      <c r="B146" s="141" t="s">
        <v>481</v>
      </c>
      <c r="C146" s="141" t="s">
        <v>482</v>
      </c>
      <c r="D146" s="141" t="s">
        <v>282</v>
      </c>
      <c r="E146" s="141" t="s">
        <v>488</v>
      </c>
      <c r="F146" s="151" t="s">
        <v>249</v>
      </c>
      <c r="G146" s="141"/>
      <c r="H146" s="141"/>
      <c r="I146" s="152">
        <f>I147</f>
        <v>5051.95</v>
      </c>
      <c r="J146" s="152">
        <f t="shared" ref="J146:K148" si="61">J147</f>
        <v>10800</v>
      </c>
      <c r="K146" s="152">
        <f t="shared" si="61"/>
        <v>9000</v>
      </c>
    </row>
    <row r="147" spans="1:11" ht="38.25" x14ac:dyDescent="0.25">
      <c r="A147" s="150" t="s">
        <v>341</v>
      </c>
      <c r="B147" s="141" t="s">
        <v>481</v>
      </c>
      <c r="C147" s="141" t="s">
        <v>482</v>
      </c>
      <c r="D147" s="141" t="s">
        <v>282</v>
      </c>
      <c r="E147" s="141" t="s">
        <v>488</v>
      </c>
      <c r="F147" s="151" t="s">
        <v>342</v>
      </c>
      <c r="G147" s="141"/>
      <c r="H147" s="141"/>
      <c r="I147" s="152">
        <f>I148</f>
        <v>5051.95</v>
      </c>
      <c r="J147" s="152">
        <f t="shared" si="61"/>
        <v>10800</v>
      </c>
      <c r="K147" s="152">
        <f t="shared" si="61"/>
        <v>9000</v>
      </c>
    </row>
    <row r="148" spans="1:11" x14ac:dyDescent="0.25">
      <c r="A148" s="150" t="s">
        <v>445</v>
      </c>
      <c r="B148" s="141" t="s">
        <v>481</v>
      </c>
      <c r="C148" s="141" t="s">
        <v>482</v>
      </c>
      <c r="D148" s="141" t="s">
        <v>282</v>
      </c>
      <c r="E148" s="141" t="s">
        <v>488</v>
      </c>
      <c r="F148" s="151" t="s">
        <v>432</v>
      </c>
      <c r="G148" s="141"/>
      <c r="H148" s="141"/>
      <c r="I148" s="152">
        <f>I149</f>
        <v>5051.95</v>
      </c>
      <c r="J148" s="152">
        <f t="shared" si="61"/>
        <v>10800</v>
      </c>
      <c r="K148" s="152">
        <f t="shared" si="61"/>
        <v>9000</v>
      </c>
    </row>
    <row r="149" spans="1:11" x14ac:dyDescent="0.25">
      <c r="A149" s="163" t="s">
        <v>99</v>
      </c>
      <c r="B149" s="164" t="s">
        <v>481</v>
      </c>
      <c r="C149" s="164" t="s">
        <v>482</v>
      </c>
      <c r="D149" s="164" t="s">
        <v>282</v>
      </c>
      <c r="E149" s="164" t="s">
        <v>488</v>
      </c>
      <c r="F149" s="165" t="s">
        <v>432</v>
      </c>
      <c r="G149" s="164" t="s">
        <v>306</v>
      </c>
      <c r="H149" s="164" t="s">
        <v>282</v>
      </c>
      <c r="I149" s="166">
        <v>5051.95</v>
      </c>
      <c r="J149" s="166">
        <v>10800</v>
      </c>
      <c r="K149" s="166">
        <v>9000</v>
      </c>
    </row>
    <row r="150" spans="1:11" ht="38.25" x14ac:dyDescent="0.25">
      <c r="A150" s="150" t="s">
        <v>248</v>
      </c>
      <c r="B150" s="141" t="s">
        <v>481</v>
      </c>
      <c r="C150" s="141" t="s">
        <v>482</v>
      </c>
      <c r="D150" s="141" t="s">
        <v>282</v>
      </c>
      <c r="E150" s="141" t="s">
        <v>489</v>
      </c>
      <c r="F150" s="151" t="s">
        <v>249</v>
      </c>
      <c r="G150" s="141"/>
      <c r="H150" s="141"/>
      <c r="I150" s="152">
        <f>I151</f>
        <v>2145</v>
      </c>
      <c r="J150" s="152">
        <f t="shared" ref="J150:K152" si="62">J151</f>
        <v>2460</v>
      </c>
      <c r="K150" s="152">
        <f t="shared" si="62"/>
        <v>2830</v>
      </c>
    </row>
    <row r="151" spans="1:11" ht="38.25" x14ac:dyDescent="0.25">
      <c r="A151" s="150" t="s">
        <v>341</v>
      </c>
      <c r="B151" s="141" t="s">
        <v>481</v>
      </c>
      <c r="C151" s="141" t="s">
        <v>482</v>
      </c>
      <c r="D151" s="141" t="s">
        <v>282</v>
      </c>
      <c r="E151" s="141" t="s">
        <v>489</v>
      </c>
      <c r="F151" s="151" t="s">
        <v>342</v>
      </c>
      <c r="G151" s="141"/>
      <c r="H151" s="141"/>
      <c r="I151" s="152">
        <f>I152</f>
        <v>2145</v>
      </c>
      <c r="J151" s="152">
        <f t="shared" si="62"/>
        <v>2460</v>
      </c>
      <c r="K151" s="152">
        <f t="shared" si="62"/>
        <v>2830</v>
      </c>
    </row>
    <row r="152" spans="1:11" x14ac:dyDescent="0.25">
      <c r="A152" s="150" t="s">
        <v>445</v>
      </c>
      <c r="B152" s="141" t="s">
        <v>481</v>
      </c>
      <c r="C152" s="141" t="s">
        <v>482</v>
      </c>
      <c r="D152" s="141" t="s">
        <v>282</v>
      </c>
      <c r="E152" s="141" t="s">
        <v>489</v>
      </c>
      <c r="F152" s="151" t="s">
        <v>432</v>
      </c>
      <c r="G152" s="141"/>
      <c r="H152" s="141"/>
      <c r="I152" s="152">
        <f>I153</f>
        <v>2145</v>
      </c>
      <c r="J152" s="152">
        <f t="shared" si="62"/>
        <v>2460</v>
      </c>
      <c r="K152" s="152">
        <f t="shared" si="62"/>
        <v>2830</v>
      </c>
    </row>
    <row r="153" spans="1:11" x14ac:dyDescent="0.25">
      <c r="A153" s="163" t="s">
        <v>89</v>
      </c>
      <c r="B153" s="164" t="s">
        <v>481</v>
      </c>
      <c r="C153" s="164" t="s">
        <v>482</v>
      </c>
      <c r="D153" s="164" t="s">
        <v>282</v>
      </c>
      <c r="E153" s="164" t="s">
        <v>489</v>
      </c>
      <c r="F153" s="165" t="s">
        <v>432</v>
      </c>
      <c r="G153" s="164" t="s">
        <v>244</v>
      </c>
      <c r="H153" s="164" t="s">
        <v>291</v>
      </c>
      <c r="I153" s="166">
        <v>2145</v>
      </c>
      <c r="J153" s="166">
        <v>2460</v>
      </c>
      <c r="K153" s="166">
        <v>2830</v>
      </c>
    </row>
    <row r="154" spans="1:11" ht="38.25" x14ac:dyDescent="0.25">
      <c r="A154" s="150" t="s">
        <v>248</v>
      </c>
      <c r="B154" s="141" t="s">
        <v>481</v>
      </c>
      <c r="C154" s="141" t="s">
        <v>482</v>
      </c>
      <c r="D154" s="141" t="s">
        <v>282</v>
      </c>
      <c r="E154" s="141" t="s">
        <v>490</v>
      </c>
      <c r="F154" s="151" t="s">
        <v>249</v>
      </c>
      <c r="G154" s="141"/>
      <c r="H154" s="141"/>
      <c r="I154" s="152">
        <f>I155</f>
        <v>3000</v>
      </c>
      <c r="J154" s="152">
        <f t="shared" ref="J154:K156" si="63">J155</f>
        <v>3000</v>
      </c>
      <c r="K154" s="152">
        <f t="shared" si="63"/>
        <v>3000</v>
      </c>
    </row>
    <row r="155" spans="1:11" ht="38.25" x14ac:dyDescent="0.25">
      <c r="A155" s="150" t="s">
        <v>341</v>
      </c>
      <c r="B155" s="141" t="s">
        <v>481</v>
      </c>
      <c r="C155" s="141" t="s">
        <v>482</v>
      </c>
      <c r="D155" s="141" t="s">
        <v>282</v>
      </c>
      <c r="E155" s="141" t="s">
        <v>490</v>
      </c>
      <c r="F155" s="151" t="s">
        <v>342</v>
      </c>
      <c r="G155" s="141"/>
      <c r="H155" s="141"/>
      <c r="I155" s="152">
        <f>I156</f>
        <v>3000</v>
      </c>
      <c r="J155" s="152">
        <f t="shared" si="63"/>
        <v>3000</v>
      </c>
      <c r="K155" s="152">
        <f t="shared" si="63"/>
        <v>3000</v>
      </c>
    </row>
    <row r="156" spans="1:11" x14ac:dyDescent="0.25">
      <c r="A156" s="150" t="s">
        <v>445</v>
      </c>
      <c r="B156" s="141" t="s">
        <v>481</v>
      </c>
      <c r="C156" s="141" t="s">
        <v>482</v>
      </c>
      <c r="D156" s="141" t="s">
        <v>282</v>
      </c>
      <c r="E156" s="141" t="s">
        <v>490</v>
      </c>
      <c r="F156" s="151" t="s">
        <v>432</v>
      </c>
      <c r="G156" s="141"/>
      <c r="H156" s="141"/>
      <c r="I156" s="152">
        <f>I157</f>
        <v>3000</v>
      </c>
      <c r="J156" s="152">
        <f t="shared" si="63"/>
        <v>3000</v>
      </c>
      <c r="K156" s="152">
        <f t="shared" si="63"/>
        <v>3000</v>
      </c>
    </row>
    <row r="157" spans="1:11" x14ac:dyDescent="0.25">
      <c r="A157" s="163" t="s">
        <v>89</v>
      </c>
      <c r="B157" s="164" t="s">
        <v>481</v>
      </c>
      <c r="C157" s="164" t="s">
        <v>482</v>
      </c>
      <c r="D157" s="164" t="s">
        <v>282</v>
      </c>
      <c r="E157" s="164" t="s">
        <v>490</v>
      </c>
      <c r="F157" s="165" t="s">
        <v>432</v>
      </c>
      <c r="G157" s="164" t="s">
        <v>244</v>
      </c>
      <c r="H157" s="164" t="s">
        <v>291</v>
      </c>
      <c r="I157" s="166">
        <v>3000</v>
      </c>
      <c r="J157" s="166">
        <v>3000</v>
      </c>
      <c r="K157" s="166">
        <v>3000</v>
      </c>
    </row>
    <row r="158" spans="1:11" ht="38.25" x14ac:dyDescent="0.25">
      <c r="A158" s="150" t="s">
        <v>248</v>
      </c>
      <c r="B158" s="141" t="s">
        <v>481</v>
      </c>
      <c r="C158" s="141" t="s">
        <v>482</v>
      </c>
      <c r="D158" s="141" t="s">
        <v>282</v>
      </c>
      <c r="E158" s="141" t="s">
        <v>491</v>
      </c>
      <c r="F158" s="151" t="s">
        <v>249</v>
      </c>
      <c r="G158" s="141"/>
      <c r="H158" s="141"/>
      <c r="I158" s="152">
        <f>I159</f>
        <v>1300</v>
      </c>
      <c r="J158" s="152">
        <f t="shared" ref="J158:K160" si="64">J159</f>
        <v>1400</v>
      </c>
      <c r="K158" s="152">
        <f t="shared" si="64"/>
        <v>1500</v>
      </c>
    </row>
    <row r="159" spans="1:11" ht="38.25" x14ac:dyDescent="0.25">
      <c r="A159" s="150" t="s">
        <v>341</v>
      </c>
      <c r="B159" s="141" t="s">
        <v>481</v>
      </c>
      <c r="C159" s="141" t="s">
        <v>482</v>
      </c>
      <c r="D159" s="141" t="s">
        <v>282</v>
      </c>
      <c r="E159" s="141" t="s">
        <v>491</v>
      </c>
      <c r="F159" s="151" t="s">
        <v>342</v>
      </c>
      <c r="G159" s="141"/>
      <c r="H159" s="141"/>
      <c r="I159" s="152">
        <f>I160</f>
        <v>1300</v>
      </c>
      <c r="J159" s="152">
        <f t="shared" si="64"/>
        <v>1400</v>
      </c>
      <c r="K159" s="152">
        <f t="shared" si="64"/>
        <v>1500</v>
      </c>
    </row>
    <row r="160" spans="1:11" x14ac:dyDescent="0.25">
      <c r="A160" s="150" t="s">
        <v>445</v>
      </c>
      <c r="B160" s="141" t="s">
        <v>481</v>
      </c>
      <c r="C160" s="141" t="s">
        <v>482</v>
      </c>
      <c r="D160" s="141" t="s">
        <v>282</v>
      </c>
      <c r="E160" s="141" t="s">
        <v>491</v>
      </c>
      <c r="F160" s="151" t="s">
        <v>432</v>
      </c>
      <c r="G160" s="141"/>
      <c r="H160" s="141"/>
      <c r="I160" s="152">
        <f>I161</f>
        <v>1300</v>
      </c>
      <c r="J160" s="152">
        <f t="shared" si="64"/>
        <v>1400</v>
      </c>
      <c r="K160" s="152">
        <f t="shared" si="64"/>
        <v>1500</v>
      </c>
    </row>
    <row r="161" spans="1:11" x14ac:dyDescent="0.25">
      <c r="A161" s="163" t="s">
        <v>95</v>
      </c>
      <c r="B161" s="164" t="s">
        <v>481</v>
      </c>
      <c r="C161" s="164" t="s">
        <v>482</v>
      </c>
      <c r="D161" s="164" t="s">
        <v>282</v>
      </c>
      <c r="E161" s="164" t="s">
        <v>491</v>
      </c>
      <c r="F161" s="165" t="s">
        <v>432</v>
      </c>
      <c r="G161" s="164" t="s">
        <v>306</v>
      </c>
      <c r="H161" s="164" t="s">
        <v>242</v>
      </c>
      <c r="I161" s="166">
        <v>1300</v>
      </c>
      <c r="J161" s="166">
        <v>1400</v>
      </c>
      <c r="K161" s="166">
        <v>1500</v>
      </c>
    </row>
    <row r="162" spans="1:11" ht="38.25" x14ac:dyDescent="0.25">
      <c r="A162" s="150" t="s">
        <v>248</v>
      </c>
      <c r="B162" s="141" t="s">
        <v>481</v>
      </c>
      <c r="C162" s="141" t="s">
        <v>482</v>
      </c>
      <c r="D162" s="141" t="s">
        <v>282</v>
      </c>
      <c r="E162" s="141" t="s">
        <v>492</v>
      </c>
      <c r="F162" s="151" t="s">
        <v>249</v>
      </c>
      <c r="G162" s="141"/>
      <c r="H162" s="141"/>
      <c r="I162" s="152">
        <f>I163</f>
        <v>5566.97955</v>
      </c>
      <c r="J162" s="152">
        <f t="shared" ref="J162:K164" si="65">J163</f>
        <v>200</v>
      </c>
      <c r="K162" s="152">
        <f t="shared" si="65"/>
        <v>200</v>
      </c>
    </row>
    <row r="163" spans="1:11" ht="38.25" x14ac:dyDescent="0.25">
      <c r="A163" s="150" t="s">
        <v>341</v>
      </c>
      <c r="B163" s="141" t="s">
        <v>481</v>
      </c>
      <c r="C163" s="141" t="s">
        <v>482</v>
      </c>
      <c r="D163" s="141" t="s">
        <v>282</v>
      </c>
      <c r="E163" s="141" t="s">
        <v>492</v>
      </c>
      <c r="F163" s="151" t="s">
        <v>342</v>
      </c>
      <c r="G163" s="141"/>
      <c r="H163" s="141"/>
      <c r="I163" s="152">
        <f>I164</f>
        <v>5566.97955</v>
      </c>
      <c r="J163" s="152">
        <f t="shared" si="65"/>
        <v>200</v>
      </c>
      <c r="K163" s="152">
        <f t="shared" si="65"/>
        <v>200</v>
      </c>
    </row>
    <row r="164" spans="1:11" x14ac:dyDescent="0.25">
      <c r="A164" s="150" t="s">
        <v>445</v>
      </c>
      <c r="B164" s="141" t="s">
        <v>481</v>
      </c>
      <c r="C164" s="141" t="s">
        <v>482</v>
      </c>
      <c r="D164" s="141" t="s">
        <v>282</v>
      </c>
      <c r="E164" s="141" t="s">
        <v>492</v>
      </c>
      <c r="F164" s="151" t="s">
        <v>432</v>
      </c>
      <c r="G164" s="141"/>
      <c r="H164" s="141"/>
      <c r="I164" s="152">
        <f>I165</f>
        <v>5566.97955</v>
      </c>
      <c r="J164" s="152">
        <f t="shared" si="65"/>
        <v>200</v>
      </c>
      <c r="K164" s="152">
        <f t="shared" si="65"/>
        <v>200</v>
      </c>
    </row>
    <row r="165" spans="1:11" x14ac:dyDescent="0.25">
      <c r="A165" s="163" t="s">
        <v>99</v>
      </c>
      <c r="B165" s="164" t="s">
        <v>481</v>
      </c>
      <c r="C165" s="164" t="s">
        <v>482</v>
      </c>
      <c r="D165" s="164" t="s">
        <v>282</v>
      </c>
      <c r="E165" s="164" t="s">
        <v>492</v>
      </c>
      <c r="F165" s="165" t="s">
        <v>432</v>
      </c>
      <c r="G165" s="164" t="s">
        <v>306</v>
      </c>
      <c r="H165" s="164" t="s">
        <v>282</v>
      </c>
      <c r="I165" s="166">
        <v>5566.97955</v>
      </c>
      <c r="J165" s="166">
        <v>200</v>
      </c>
      <c r="K165" s="166">
        <v>200</v>
      </c>
    </row>
    <row r="166" spans="1:11" ht="38.25" x14ac:dyDescent="0.25">
      <c r="A166" s="150" t="s">
        <v>248</v>
      </c>
      <c r="B166" s="141" t="s">
        <v>481</v>
      </c>
      <c r="C166" s="141" t="s">
        <v>482</v>
      </c>
      <c r="D166" s="141" t="s">
        <v>282</v>
      </c>
      <c r="E166" s="141" t="s">
        <v>493</v>
      </c>
      <c r="F166" s="151" t="s">
        <v>249</v>
      </c>
      <c r="G166" s="141"/>
      <c r="H166" s="141"/>
      <c r="I166" s="152">
        <f>I167</f>
        <v>2499.4806400000002</v>
      </c>
      <c r="J166" s="152">
        <f t="shared" ref="J166:K168" si="66">J167</f>
        <v>0</v>
      </c>
      <c r="K166" s="152">
        <f t="shared" si="66"/>
        <v>0</v>
      </c>
    </row>
    <row r="167" spans="1:11" ht="38.25" x14ac:dyDescent="0.25">
      <c r="A167" s="150" t="s">
        <v>341</v>
      </c>
      <c r="B167" s="141" t="s">
        <v>481</v>
      </c>
      <c r="C167" s="141" t="s">
        <v>482</v>
      </c>
      <c r="D167" s="141" t="s">
        <v>282</v>
      </c>
      <c r="E167" s="141" t="s">
        <v>493</v>
      </c>
      <c r="F167" s="151" t="s">
        <v>342</v>
      </c>
      <c r="G167" s="141"/>
      <c r="H167" s="141"/>
      <c r="I167" s="152">
        <f>I168</f>
        <v>2499.4806400000002</v>
      </c>
      <c r="J167" s="152">
        <f t="shared" si="66"/>
        <v>0</v>
      </c>
      <c r="K167" s="152">
        <f t="shared" si="66"/>
        <v>0</v>
      </c>
    </row>
    <row r="168" spans="1:11" x14ac:dyDescent="0.25">
      <c r="A168" s="150" t="s">
        <v>445</v>
      </c>
      <c r="B168" s="141" t="s">
        <v>481</v>
      </c>
      <c r="C168" s="141" t="s">
        <v>482</v>
      </c>
      <c r="D168" s="141" t="s">
        <v>282</v>
      </c>
      <c r="E168" s="141" t="s">
        <v>493</v>
      </c>
      <c r="F168" s="151" t="s">
        <v>432</v>
      </c>
      <c r="G168" s="141"/>
      <c r="H168" s="141"/>
      <c r="I168" s="152">
        <f>I169</f>
        <v>2499.4806400000002</v>
      </c>
      <c r="J168" s="152">
        <f t="shared" si="66"/>
        <v>0</v>
      </c>
      <c r="K168" s="152">
        <f t="shared" si="66"/>
        <v>0</v>
      </c>
    </row>
    <row r="169" spans="1:11" x14ac:dyDescent="0.25">
      <c r="A169" s="163" t="s">
        <v>99</v>
      </c>
      <c r="B169" s="164" t="s">
        <v>481</v>
      </c>
      <c r="C169" s="164" t="s">
        <v>482</v>
      </c>
      <c r="D169" s="164" t="s">
        <v>282</v>
      </c>
      <c r="E169" s="164" t="s">
        <v>493</v>
      </c>
      <c r="F169" s="165" t="s">
        <v>432</v>
      </c>
      <c r="G169" s="164" t="s">
        <v>306</v>
      </c>
      <c r="H169" s="164" t="s">
        <v>282</v>
      </c>
      <c r="I169" s="166">
        <v>2499.4806400000002</v>
      </c>
      <c r="J169" s="166">
        <v>0</v>
      </c>
      <c r="K169" s="166">
        <v>0</v>
      </c>
    </row>
    <row r="170" spans="1:11" ht="38.25" x14ac:dyDescent="0.25">
      <c r="A170" s="150" t="s">
        <v>248</v>
      </c>
      <c r="B170" s="141" t="s">
        <v>481</v>
      </c>
      <c r="C170" s="141" t="s">
        <v>482</v>
      </c>
      <c r="D170" s="141" t="s">
        <v>282</v>
      </c>
      <c r="E170" s="141" t="s">
        <v>494</v>
      </c>
      <c r="F170" s="151" t="s">
        <v>249</v>
      </c>
      <c r="G170" s="141"/>
      <c r="H170" s="141"/>
      <c r="I170" s="152">
        <f>I171</f>
        <v>1915.9965400000001</v>
      </c>
      <c r="J170" s="152">
        <f t="shared" ref="J170:K172" si="67">J171</f>
        <v>0</v>
      </c>
      <c r="K170" s="152">
        <f t="shared" si="67"/>
        <v>0</v>
      </c>
    </row>
    <row r="171" spans="1:11" ht="38.25" x14ac:dyDescent="0.25">
      <c r="A171" s="150" t="s">
        <v>341</v>
      </c>
      <c r="B171" s="141" t="s">
        <v>481</v>
      </c>
      <c r="C171" s="141" t="s">
        <v>482</v>
      </c>
      <c r="D171" s="141" t="s">
        <v>282</v>
      </c>
      <c r="E171" s="141" t="s">
        <v>494</v>
      </c>
      <c r="F171" s="151" t="s">
        <v>342</v>
      </c>
      <c r="G171" s="141"/>
      <c r="H171" s="141"/>
      <c r="I171" s="152">
        <f>I172</f>
        <v>1915.9965400000001</v>
      </c>
      <c r="J171" s="152">
        <f t="shared" si="67"/>
        <v>0</v>
      </c>
      <c r="K171" s="152">
        <f t="shared" si="67"/>
        <v>0</v>
      </c>
    </row>
    <row r="172" spans="1:11" x14ac:dyDescent="0.25">
      <c r="A172" s="150" t="s">
        <v>445</v>
      </c>
      <c r="B172" s="141" t="s">
        <v>481</v>
      </c>
      <c r="C172" s="141" t="s">
        <v>482</v>
      </c>
      <c r="D172" s="141" t="s">
        <v>282</v>
      </c>
      <c r="E172" s="141" t="s">
        <v>494</v>
      </c>
      <c r="F172" s="151" t="s">
        <v>432</v>
      </c>
      <c r="G172" s="141"/>
      <c r="H172" s="141"/>
      <c r="I172" s="152">
        <f>I173</f>
        <v>1915.9965400000001</v>
      </c>
      <c r="J172" s="152">
        <f t="shared" si="67"/>
        <v>0</v>
      </c>
      <c r="K172" s="152">
        <f t="shared" si="67"/>
        <v>0</v>
      </c>
    </row>
    <row r="173" spans="1:11" x14ac:dyDescent="0.25">
      <c r="A173" s="163" t="s">
        <v>89</v>
      </c>
      <c r="B173" s="164" t="s">
        <v>481</v>
      </c>
      <c r="C173" s="164" t="s">
        <v>482</v>
      </c>
      <c r="D173" s="164" t="s">
        <v>282</v>
      </c>
      <c r="E173" s="164" t="s">
        <v>494</v>
      </c>
      <c r="F173" s="165" t="s">
        <v>432</v>
      </c>
      <c r="G173" s="164" t="s">
        <v>244</v>
      </c>
      <c r="H173" s="164" t="s">
        <v>291</v>
      </c>
      <c r="I173" s="166">
        <v>1915.9965400000001</v>
      </c>
      <c r="J173" s="166">
        <v>0</v>
      </c>
      <c r="K173" s="166">
        <v>0</v>
      </c>
    </row>
    <row r="174" spans="1:11" ht="38.25" x14ac:dyDescent="0.25">
      <c r="A174" s="181" t="s">
        <v>197</v>
      </c>
      <c r="B174" s="182" t="s">
        <v>481</v>
      </c>
      <c r="C174" s="182" t="s">
        <v>482</v>
      </c>
      <c r="D174" s="182" t="s">
        <v>244</v>
      </c>
      <c r="E174" s="182" t="s">
        <v>439</v>
      </c>
      <c r="F174" s="183"/>
      <c r="G174" s="182"/>
      <c r="H174" s="182"/>
      <c r="I174" s="184">
        <f>I175+I181+I189+I197+I203+I207+I211</f>
        <v>14711.8</v>
      </c>
      <c r="J174" s="184">
        <f t="shared" ref="J174:K174" si="68">J175+J181+J189+J197+J203+J207+J211</f>
        <v>15545.64</v>
      </c>
      <c r="K174" s="184">
        <f t="shared" si="68"/>
        <v>16722.22</v>
      </c>
    </row>
    <row r="175" spans="1:11" ht="76.5" x14ac:dyDescent="0.25">
      <c r="A175" s="148" t="s">
        <v>256</v>
      </c>
      <c r="B175" s="143" t="s">
        <v>481</v>
      </c>
      <c r="C175" s="143" t="s">
        <v>482</v>
      </c>
      <c r="D175" s="143" t="s">
        <v>244</v>
      </c>
      <c r="E175" s="143" t="s">
        <v>495</v>
      </c>
      <c r="F175" s="140" t="s">
        <v>257</v>
      </c>
      <c r="G175" s="143"/>
      <c r="H175" s="143"/>
      <c r="I175" s="149">
        <f>I176</f>
        <v>5250.83</v>
      </c>
      <c r="J175" s="149">
        <f t="shared" ref="J175:K175" si="69">J176</f>
        <v>5433.8029999999999</v>
      </c>
      <c r="K175" s="149">
        <f t="shared" si="69"/>
        <v>5652.3630000000003</v>
      </c>
    </row>
    <row r="176" spans="1:11" ht="25.5" x14ac:dyDescent="0.25">
      <c r="A176" s="150" t="s">
        <v>349</v>
      </c>
      <c r="B176" s="141" t="s">
        <v>481</v>
      </c>
      <c r="C176" s="141" t="s">
        <v>482</v>
      </c>
      <c r="D176" s="141" t="s">
        <v>244</v>
      </c>
      <c r="E176" s="141" t="s">
        <v>495</v>
      </c>
      <c r="F176" s="151" t="s">
        <v>350</v>
      </c>
      <c r="G176" s="141"/>
      <c r="H176" s="141"/>
      <c r="I176" s="152">
        <f>I177+I179</f>
        <v>5250.83</v>
      </c>
      <c r="J176" s="152">
        <f t="shared" ref="J176:K176" si="70">J177+J179</f>
        <v>5433.8029999999999</v>
      </c>
      <c r="K176" s="152">
        <f t="shared" si="70"/>
        <v>5652.3630000000003</v>
      </c>
    </row>
    <row r="177" spans="1:11" x14ac:dyDescent="0.25">
      <c r="A177" s="150" t="s">
        <v>496</v>
      </c>
      <c r="B177" s="141" t="s">
        <v>481</v>
      </c>
      <c r="C177" s="141" t="s">
        <v>482</v>
      </c>
      <c r="D177" s="141" t="s">
        <v>244</v>
      </c>
      <c r="E177" s="141" t="s">
        <v>495</v>
      </c>
      <c r="F177" s="151" t="s">
        <v>497</v>
      </c>
      <c r="G177" s="141"/>
      <c r="H177" s="141"/>
      <c r="I177" s="152">
        <f>I178</f>
        <v>4035.2150000000001</v>
      </c>
      <c r="J177" s="152">
        <f t="shared" ref="J177:K177" si="71">J178</f>
        <v>4196.6229999999996</v>
      </c>
      <c r="K177" s="152">
        <f t="shared" si="71"/>
        <v>4364.4880000000003</v>
      </c>
    </row>
    <row r="178" spans="1:11" x14ac:dyDescent="0.25">
      <c r="A178" s="150" t="s">
        <v>111</v>
      </c>
      <c r="B178" s="141" t="s">
        <v>481</v>
      </c>
      <c r="C178" s="141" t="s">
        <v>482</v>
      </c>
      <c r="D178" s="141" t="s">
        <v>244</v>
      </c>
      <c r="E178" s="141" t="s">
        <v>495</v>
      </c>
      <c r="F178" s="151" t="s">
        <v>497</v>
      </c>
      <c r="G178" s="141" t="s">
        <v>328</v>
      </c>
      <c r="H178" s="141" t="s">
        <v>242</v>
      </c>
      <c r="I178" s="152">
        <v>4035.2150000000001</v>
      </c>
      <c r="J178" s="152">
        <v>4196.6229999999996</v>
      </c>
      <c r="K178" s="152">
        <v>4364.4880000000003</v>
      </c>
    </row>
    <row r="179" spans="1:11" ht="51" x14ac:dyDescent="0.25">
      <c r="A179" s="150" t="s">
        <v>500</v>
      </c>
      <c r="B179" s="141" t="s">
        <v>481</v>
      </c>
      <c r="C179" s="141" t="s">
        <v>482</v>
      </c>
      <c r="D179" s="141" t="s">
        <v>244</v>
      </c>
      <c r="E179" s="141" t="s">
        <v>495</v>
      </c>
      <c r="F179" s="151" t="s">
        <v>501</v>
      </c>
      <c r="G179" s="141"/>
      <c r="H179" s="141"/>
      <c r="I179" s="152">
        <f>I180</f>
        <v>1215.615</v>
      </c>
      <c r="J179" s="152">
        <f t="shared" ref="J179:K179" si="72">J180</f>
        <v>1237.18</v>
      </c>
      <c r="K179" s="152">
        <f t="shared" si="72"/>
        <v>1287.875</v>
      </c>
    </row>
    <row r="180" spans="1:11" x14ac:dyDescent="0.25">
      <c r="A180" s="150" t="s">
        <v>111</v>
      </c>
      <c r="B180" s="141" t="s">
        <v>481</v>
      </c>
      <c r="C180" s="141" t="s">
        <v>482</v>
      </c>
      <c r="D180" s="141" t="s">
        <v>244</v>
      </c>
      <c r="E180" s="141" t="s">
        <v>495</v>
      </c>
      <c r="F180" s="151" t="s">
        <v>501</v>
      </c>
      <c r="G180" s="141" t="s">
        <v>328</v>
      </c>
      <c r="H180" s="141" t="s">
        <v>242</v>
      </c>
      <c r="I180" s="152">
        <v>1215.615</v>
      </c>
      <c r="J180" s="152">
        <v>1237.18</v>
      </c>
      <c r="K180" s="152">
        <v>1287.875</v>
      </c>
    </row>
    <row r="181" spans="1:11" ht="38.25" x14ac:dyDescent="0.25">
      <c r="A181" s="148" t="s">
        <v>248</v>
      </c>
      <c r="B181" s="143" t="s">
        <v>481</v>
      </c>
      <c r="C181" s="143" t="s">
        <v>482</v>
      </c>
      <c r="D181" s="143" t="s">
        <v>244</v>
      </c>
      <c r="E181" s="143" t="s">
        <v>495</v>
      </c>
      <c r="F181" s="140" t="s">
        <v>249</v>
      </c>
      <c r="G181" s="143"/>
      <c r="H181" s="143"/>
      <c r="I181" s="149">
        <f>I182</f>
        <v>1943</v>
      </c>
      <c r="J181" s="149">
        <f t="shared" ref="J181:K181" si="73">J182</f>
        <v>2008.3</v>
      </c>
      <c r="K181" s="149">
        <f t="shared" si="73"/>
        <v>2125.13</v>
      </c>
    </row>
    <row r="182" spans="1:11" ht="38.25" x14ac:dyDescent="0.25">
      <c r="A182" s="150" t="s">
        <v>341</v>
      </c>
      <c r="B182" s="141" t="s">
        <v>481</v>
      </c>
      <c r="C182" s="141" t="s">
        <v>482</v>
      </c>
      <c r="D182" s="141" t="s">
        <v>244</v>
      </c>
      <c r="E182" s="141" t="s">
        <v>495</v>
      </c>
      <c r="F182" s="151" t="s">
        <v>342</v>
      </c>
      <c r="G182" s="141"/>
      <c r="H182" s="141"/>
      <c r="I182" s="152">
        <f>I183+I185+I187</f>
        <v>1943</v>
      </c>
      <c r="J182" s="152">
        <f t="shared" ref="J182:K182" si="74">J183+J185+J187</f>
        <v>2008.3</v>
      </c>
      <c r="K182" s="152">
        <f t="shared" si="74"/>
        <v>2125.13</v>
      </c>
    </row>
    <row r="183" spans="1:11" ht="38.25" x14ac:dyDescent="0.25">
      <c r="A183" s="150" t="s">
        <v>443</v>
      </c>
      <c r="B183" s="141" t="s">
        <v>481</v>
      </c>
      <c r="C183" s="141" t="s">
        <v>482</v>
      </c>
      <c r="D183" s="141" t="s">
        <v>244</v>
      </c>
      <c r="E183" s="141" t="s">
        <v>495</v>
      </c>
      <c r="F183" s="151" t="s">
        <v>444</v>
      </c>
      <c r="G183" s="141"/>
      <c r="H183" s="141"/>
      <c r="I183" s="152">
        <f>I184</f>
        <v>153</v>
      </c>
      <c r="J183" s="152">
        <f t="shared" ref="J183:K183" si="75">J184</f>
        <v>168.3</v>
      </c>
      <c r="K183" s="152">
        <f t="shared" si="75"/>
        <v>185.13</v>
      </c>
    </row>
    <row r="184" spans="1:11" x14ac:dyDescent="0.25">
      <c r="A184" s="163" t="s">
        <v>111</v>
      </c>
      <c r="B184" s="164" t="s">
        <v>481</v>
      </c>
      <c r="C184" s="164" t="s">
        <v>482</v>
      </c>
      <c r="D184" s="164" t="s">
        <v>244</v>
      </c>
      <c r="E184" s="164" t="s">
        <v>495</v>
      </c>
      <c r="F184" s="165" t="s">
        <v>444</v>
      </c>
      <c r="G184" s="164" t="s">
        <v>328</v>
      </c>
      <c r="H184" s="164" t="s">
        <v>242</v>
      </c>
      <c r="I184" s="166">
        <v>153</v>
      </c>
      <c r="J184" s="166">
        <v>168.3</v>
      </c>
      <c r="K184" s="166">
        <v>185.13</v>
      </c>
    </row>
    <row r="185" spans="1:11" x14ac:dyDescent="0.25">
      <c r="A185" s="150" t="s">
        <v>445</v>
      </c>
      <c r="B185" s="141" t="s">
        <v>481</v>
      </c>
      <c r="C185" s="141" t="s">
        <v>482</v>
      </c>
      <c r="D185" s="141" t="s">
        <v>244</v>
      </c>
      <c r="E185" s="141" t="s">
        <v>495</v>
      </c>
      <c r="F185" s="151" t="s">
        <v>432</v>
      </c>
      <c r="G185" s="141"/>
      <c r="H185" s="141"/>
      <c r="I185" s="152">
        <f>I186</f>
        <v>1550</v>
      </c>
      <c r="J185" s="152">
        <f t="shared" ref="J185:K185" si="76">J186</f>
        <v>1600</v>
      </c>
      <c r="K185" s="152">
        <f t="shared" si="76"/>
        <v>1700</v>
      </c>
    </row>
    <row r="186" spans="1:11" x14ac:dyDescent="0.25">
      <c r="A186" s="163" t="s">
        <v>111</v>
      </c>
      <c r="B186" s="164" t="s">
        <v>481</v>
      </c>
      <c r="C186" s="164" t="s">
        <v>482</v>
      </c>
      <c r="D186" s="164" t="s">
        <v>244</v>
      </c>
      <c r="E186" s="164" t="s">
        <v>495</v>
      </c>
      <c r="F186" s="165" t="s">
        <v>432</v>
      </c>
      <c r="G186" s="164" t="s">
        <v>328</v>
      </c>
      <c r="H186" s="164" t="s">
        <v>242</v>
      </c>
      <c r="I186" s="166">
        <v>1550</v>
      </c>
      <c r="J186" s="166">
        <v>1600</v>
      </c>
      <c r="K186" s="166">
        <v>1700</v>
      </c>
    </row>
    <row r="187" spans="1:11" x14ac:dyDescent="0.25">
      <c r="A187" s="150" t="s">
        <v>446</v>
      </c>
      <c r="B187" s="141" t="s">
        <v>481</v>
      </c>
      <c r="C187" s="141" t="s">
        <v>482</v>
      </c>
      <c r="D187" s="141" t="s">
        <v>244</v>
      </c>
      <c r="E187" s="141" t="s">
        <v>495</v>
      </c>
      <c r="F187" s="151" t="s">
        <v>447</v>
      </c>
      <c r="G187" s="141"/>
      <c r="H187" s="141"/>
      <c r="I187" s="152">
        <f>I188</f>
        <v>240</v>
      </c>
      <c r="J187" s="152">
        <f t="shared" ref="J187:K187" si="77">J188</f>
        <v>240</v>
      </c>
      <c r="K187" s="152">
        <f t="shared" si="77"/>
        <v>240</v>
      </c>
    </row>
    <row r="188" spans="1:11" x14ac:dyDescent="0.25">
      <c r="A188" s="163" t="s">
        <v>111</v>
      </c>
      <c r="B188" s="164" t="s">
        <v>481</v>
      </c>
      <c r="C188" s="164" t="s">
        <v>482</v>
      </c>
      <c r="D188" s="164" t="s">
        <v>244</v>
      </c>
      <c r="E188" s="164" t="s">
        <v>495</v>
      </c>
      <c r="F188" s="165" t="s">
        <v>447</v>
      </c>
      <c r="G188" s="164" t="s">
        <v>328</v>
      </c>
      <c r="H188" s="164" t="s">
        <v>242</v>
      </c>
      <c r="I188" s="166">
        <v>240</v>
      </c>
      <c r="J188" s="166">
        <v>240</v>
      </c>
      <c r="K188" s="166">
        <v>240</v>
      </c>
    </row>
    <row r="189" spans="1:11" ht="76.5" x14ac:dyDescent="0.25">
      <c r="A189" s="148" t="s">
        <v>256</v>
      </c>
      <c r="B189" s="143" t="s">
        <v>481</v>
      </c>
      <c r="C189" s="143" t="s">
        <v>482</v>
      </c>
      <c r="D189" s="143" t="s">
        <v>244</v>
      </c>
      <c r="E189" s="143" t="s">
        <v>502</v>
      </c>
      <c r="F189" s="140" t="s">
        <v>257</v>
      </c>
      <c r="G189" s="143"/>
      <c r="H189" s="143"/>
      <c r="I189" s="149">
        <f>I190</f>
        <v>754.17</v>
      </c>
      <c r="J189" s="149">
        <f t="shared" ref="J189:K189" si="78">J190</f>
        <v>784.13699999999994</v>
      </c>
      <c r="K189" s="149">
        <f t="shared" si="78"/>
        <v>815.327</v>
      </c>
    </row>
    <row r="190" spans="1:11" ht="25.5" x14ac:dyDescent="0.25">
      <c r="A190" s="150" t="s">
        <v>349</v>
      </c>
      <c r="B190" s="141" t="s">
        <v>481</v>
      </c>
      <c r="C190" s="141" t="s">
        <v>482</v>
      </c>
      <c r="D190" s="141" t="s">
        <v>244</v>
      </c>
      <c r="E190" s="141" t="s">
        <v>502</v>
      </c>
      <c r="F190" s="151" t="s">
        <v>350</v>
      </c>
      <c r="G190" s="141"/>
      <c r="H190" s="141"/>
      <c r="I190" s="152">
        <f>I191+I193+I195</f>
        <v>754.17</v>
      </c>
      <c r="J190" s="152">
        <f t="shared" ref="J190:K190" si="79">J191+J193+J195</f>
        <v>784.13699999999994</v>
      </c>
      <c r="K190" s="152">
        <f t="shared" si="79"/>
        <v>815.327</v>
      </c>
    </row>
    <row r="191" spans="1:11" x14ac:dyDescent="0.25">
      <c r="A191" s="163" t="s">
        <v>496</v>
      </c>
      <c r="B191" s="164" t="s">
        <v>481</v>
      </c>
      <c r="C191" s="164" t="s">
        <v>482</v>
      </c>
      <c r="D191" s="164" t="s">
        <v>244</v>
      </c>
      <c r="E191" s="164" t="s">
        <v>502</v>
      </c>
      <c r="F191" s="165" t="s">
        <v>497</v>
      </c>
      <c r="G191" s="164"/>
      <c r="H191" s="164"/>
      <c r="I191" s="166">
        <f>I192</f>
        <v>610</v>
      </c>
      <c r="J191" s="166">
        <f t="shared" ref="J191:K191" si="80">J192</f>
        <v>634.4</v>
      </c>
      <c r="K191" s="166">
        <f t="shared" si="80"/>
        <v>659.8</v>
      </c>
    </row>
    <row r="192" spans="1:11" x14ac:dyDescent="0.25">
      <c r="A192" s="150" t="s">
        <v>111</v>
      </c>
      <c r="B192" s="141" t="s">
        <v>481</v>
      </c>
      <c r="C192" s="141" t="s">
        <v>482</v>
      </c>
      <c r="D192" s="141" t="s">
        <v>244</v>
      </c>
      <c r="E192" s="141" t="s">
        <v>502</v>
      </c>
      <c r="F192" s="151" t="s">
        <v>497</v>
      </c>
      <c r="G192" s="141" t="s">
        <v>328</v>
      </c>
      <c r="H192" s="141" t="s">
        <v>242</v>
      </c>
      <c r="I192" s="152">
        <v>610</v>
      </c>
      <c r="J192" s="152">
        <v>634.4</v>
      </c>
      <c r="K192" s="152">
        <v>659.8</v>
      </c>
    </row>
    <row r="193" spans="1:11" ht="25.5" x14ac:dyDescent="0.25">
      <c r="A193" s="150" t="s">
        <v>498</v>
      </c>
      <c r="B193" s="141" t="s">
        <v>481</v>
      </c>
      <c r="C193" s="141" t="s">
        <v>482</v>
      </c>
      <c r="D193" s="141" t="s">
        <v>244</v>
      </c>
      <c r="E193" s="141" t="s">
        <v>502</v>
      </c>
      <c r="F193" s="151" t="s">
        <v>499</v>
      </c>
      <c r="G193" s="141"/>
      <c r="H193" s="141"/>
      <c r="I193" s="152">
        <f>I194</f>
        <v>5</v>
      </c>
      <c r="J193" s="152">
        <f t="shared" ref="J193:K193" si="81">J194</f>
        <v>5</v>
      </c>
      <c r="K193" s="152">
        <f t="shared" si="81"/>
        <v>5</v>
      </c>
    </row>
    <row r="194" spans="1:11" x14ac:dyDescent="0.25">
      <c r="A194" s="163" t="s">
        <v>111</v>
      </c>
      <c r="B194" s="164" t="s">
        <v>481</v>
      </c>
      <c r="C194" s="164" t="s">
        <v>482</v>
      </c>
      <c r="D194" s="164" t="s">
        <v>244</v>
      </c>
      <c r="E194" s="164" t="s">
        <v>502</v>
      </c>
      <c r="F194" s="165" t="s">
        <v>499</v>
      </c>
      <c r="G194" s="164" t="s">
        <v>328</v>
      </c>
      <c r="H194" s="164" t="s">
        <v>242</v>
      </c>
      <c r="I194" s="166">
        <v>5</v>
      </c>
      <c r="J194" s="166">
        <v>5</v>
      </c>
      <c r="K194" s="166">
        <v>5</v>
      </c>
    </row>
    <row r="195" spans="1:11" ht="51" x14ac:dyDescent="0.25">
      <c r="A195" s="150" t="s">
        <v>500</v>
      </c>
      <c r="B195" s="141" t="s">
        <v>481</v>
      </c>
      <c r="C195" s="141" t="s">
        <v>482</v>
      </c>
      <c r="D195" s="141" t="s">
        <v>244</v>
      </c>
      <c r="E195" s="141" t="s">
        <v>502</v>
      </c>
      <c r="F195" s="151" t="s">
        <v>501</v>
      </c>
      <c r="G195" s="141"/>
      <c r="H195" s="141"/>
      <c r="I195" s="152">
        <f>I196</f>
        <v>139.16999999999999</v>
      </c>
      <c r="J195" s="152">
        <f t="shared" ref="J195:K195" si="82">J196</f>
        <v>144.73699999999999</v>
      </c>
      <c r="K195" s="152">
        <f t="shared" si="82"/>
        <v>150.52699999999999</v>
      </c>
    </row>
    <row r="196" spans="1:11" x14ac:dyDescent="0.25">
      <c r="A196" s="163" t="s">
        <v>111</v>
      </c>
      <c r="B196" s="164" t="s">
        <v>481</v>
      </c>
      <c r="C196" s="164" t="s">
        <v>482</v>
      </c>
      <c r="D196" s="164" t="s">
        <v>244</v>
      </c>
      <c r="E196" s="164" t="s">
        <v>502</v>
      </c>
      <c r="F196" s="165" t="s">
        <v>501</v>
      </c>
      <c r="G196" s="164" t="s">
        <v>328</v>
      </c>
      <c r="H196" s="164" t="s">
        <v>242</v>
      </c>
      <c r="I196" s="166">
        <v>139.16999999999999</v>
      </c>
      <c r="J196" s="166">
        <v>144.73699999999999</v>
      </c>
      <c r="K196" s="166">
        <v>150.52699999999999</v>
      </c>
    </row>
    <row r="197" spans="1:11" ht="38.25" x14ac:dyDescent="0.25">
      <c r="A197" s="148" t="s">
        <v>248</v>
      </c>
      <c r="B197" s="143" t="s">
        <v>481</v>
      </c>
      <c r="C197" s="143" t="s">
        <v>482</v>
      </c>
      <c r="D197" s="143" t="s">
        <v>244</v>
      </c>
      <c r="E197" s="143" t="s">
        <v>502</v>
      </c>
      <c r="F197" s="140" t="s">
        <v>249</v>
      </c>
      <c r="G197" s="143"/>
      <c r="H197" s="143"/>
      <c r="I197" s="149">
        <f>I198</f>
        <v>300</v>
      </c>
      <c r="J197" s="149">
        <f t="shared" ref="J197:K197" si="83">J198</f>
        <v>330</v>
      </c>
      <c r="K197" s="149">
        <f t="shared" si="83"/>
        <v>340</v>
      </c>
    </row>
    <row r="198" spans="1:11" ht="38.25" x14ac:dyDescent="0.25">
      <c r="A198" s="150" t="s">
        <v>341</v>
      </c>
      <c r="B198" s="141" t="s">
        <v>481</v>
      </c>
      <c r="C198" s="141" t="s">
        <v>482</v>
      </c>
      <c r="D198" s="141" t="s">
        <v>244</v>
      </c>
      <c r="E198" s="141" t="s">
        <v>502</v>
      </c>
      <c r="F198" s="151" t="s">
        <v>342</v>
      </c>
      <c r="G198" s="141"/>
      <c r="H198" s="141"/>
      <c r="I198" s="152">
        <f>I199+I201</f>
        <v>300</v>
      </c>
      <c r="J198" s="152">
        <f t="shared" ref="J198:K198" si="84">J199+J201</f>
        <v>330</v>
      </c>
      <c r="K198" s="152">
        <f t="shared" si="84"/>
        <v>340</v>
      </c>
    </row>
    <row r="199" spans="1:11" x14ac:dyDescent="0.25">
      <c r="A199" s="150" t="s">
        <v>445</v>
      </c>
      <c r="B199" s="141" t="s">
        <v>481</v>
      </c>
      <c r="C199" s="141" t="s">
        <v>482</v>
      </c>
      <c r="D199" s="141" t="s">
        <v>244</v>
      </c>
      <c r="E199" s="141" t="s">
        <v>502</v>
      </c>
      <c r="F199" s="151" t="s">
        <v>432</v>
      </c>
      <c r="G199" s="141"/>
      <c r="H199" s="141"/>
      <c r="I199" s="152">
        <f>I200</f>
        <v>270</v>
      </c>
      <c r="J199" s="152">
        <f t="shared" ref="J199:K199" si="85">J200</f>
        <v>300</v>
      </c>
      <c r="K199" s="152">
        <f t="shared" si="85"/>
        <v>310</v>
      </c>
    </row>
    <row r="200" spans="1:11" x14ac:dyDescent="0.25">
      <c r="A200" s="163" t="s">
        <v>111</v>
      </c>
      <c r="B200" s="164" t="s">
        <v>481</v>
      </c>
      <c r="C200" s="164" t="s">
        <v>482</v>
      </c>
      <c r="D200" s="164" t="s">
        <v>244</v>
      </c>
      <c r="E200" s="164" t="s">
        <v>502</v>
      </c>
      <c r="F200" s="165" t="s">
        <v>432</v>
      </c>
      <c r="G200" s="164" t="s">
        <v>328</v>
      </c>
      <c r="H200" s="164" t="s">
        <v>242</v>
      </c>
      <c r="I200" s="166">
        <v>270</v>
      </c>
      <c r="J200" s="166">
        <v>300</v>
      </c>
      <c r="K200" s="166">
        <v>310</v>
      </c>
    </row>
    <row r="201" spans="1:11" x14ac:dyDescent="0.25">
      <c r="A201" s="150" t="s">
        <v>446</v>
      </c>
      <c r="B201" s="141" t="s">
        <v>481</v>
      </c>
      <c r="C201" s="141" t="s">
        <v>482</v>
      </c>
      <c r="D201" s="141" t="s">
        <v>244</v>
      </c>
      <c r="E201" s="141" t="s">
        <v>502</v>
      </c>
      <c r="F201" s="151" t="s">
        <v>447</v>
      </c>
      <c r="G201" s="141"/>
      <c r="H201" s="141"/>
      <c r="I201" s="152">
        <f>I202</f>
        <v>30</v>
      </c>
      <c r="J201" s="152">
        <f t="shared" ref="J201:K201" si="86">J202</f>
        <v>30</v>
      </c>
      <c r="K201" s="152">
        <f t="shared" si="86"/>
        <v>30</v>
      </c>
    </row>
    <row r="202" spans="1:11" x14ac:dyDescent="0.25">
      <c r="A202" s="163" t="s">
        <v>111</v>
      </c>
      <c r="B202" s="164" t="s">
        <v>481</v>
      </c>
      <c r="C202" s="164" t="s">
        <v>482</v>
      </c>
      <c r="D202" s="164" t="s">
        <v>244</v>
      </c>
      <c r="E202" s="164" t="s">
        <v>502</v>
      </c>
      <c r="F202" s="165" t="s">
        <v>447</v>
      </c>
      <c r="G202" s="164" t="s">
        <v>328</v>
      </c>
      <c r="H202" s="164" t="s">
        <v>242</v>
      </c>
      <c r="I202" s="166">
        <v>30</v>
      </c>
      <c r="J202" s="166">
        <v>30</v>
      </c>
      <c r="K202" s="166">
        <v>30</v>
      </c>
    </row>
    <row r="203" spans="1:11" ht="38.25" x14ac:dyDescent="0.25">
      <c r="A203" s="148" t="s">
        <v>248</v>
      </c>
      <c r="B203" s="143" t="s">
        <v>481</v>
      </c>
      <c r="C203" s="143" t="s">
        <v>482</v>
      </c>
      <c r="D203" s="143" t="s">
        <v>244</v>
      </c>
      <c r="E203" s="143" t="s">
        <v>503</v>
      </c>
      <c r="F203" s="140" t="s">
        <v>249</v>
      </c>
      <c r="G203" s="143"/>
      <c r="H203" s="143"/>
      <c r="I203" s="149">
        <f>I204</f>
        <v>1000</v>
      </c>
      <c r="J203" s="149">
        <f t="shared" ref="J203:K205" si="87">J204</f>
        <v>1200</v>
      </c>
      <c r="K203" s="149">
        <f t="shared" si="87"/>
        <v>1500</v>
      </c>
    </row>
    <row r="204" spans="1:11" ht="38.25" x14ac:dyDescent="0.25">
      <c r="A204" s="150" t="s">
        <v>341</v>
      </c>
      <c r="B204" s="141" t="s">
        <v>481</v>
      </c>
      <c r="C204" s="141" t="s">
        <v>482</v>
      </c>
      <c r="D204" s="141" t="s">
        <v>244</v>
      </c>
      <c r="E204" s="141" t="s">
        <v>503</v>
      </c>
      <c r="F204" s="151" t="s">
        <v>342</v>
      </c>
      <c r="G204" s="141"/>
      <c r="H204" s="141"/>
      <c r="I204" s="152">
        <f>I205</f>
        <v>1000</v>
      </c>
      <c r="J204" s="152">
        <f t="shared" si="87"/>
        <v>1200</v>
      </c>
      <c r="K204" s="152">
        <f t="shared" si="87"/>
        <v>1500</v>
      </c>
    </row>
    <row r="205" spans="1:11" x14ac:dyDescent="0.25">
      <c r="A205" s="150" t="s">
        <v>445</v>
      </c>
      <c r="B205" s="141" t="s">
        <v>481</v>
      </c>
      <c r="C205" s="141" t="s">
        <v>482</v>
      </c>
      <c r="D205" s="141" t="s">
        <v>244</v>
      </c>
      <c r="E205" s="141" t="s">
        <v>503</v>
      </c>
      <c r="F205" s="151" t="s">
        <v>432</v>
      </c>
      <c r="G205" s="141"/>
      <c r="H205" s="141"/>
      <c r="I205" s="152">
        <f>I206</f>
        <v>1000</v>
      </c>
      <c r="J205" s="152">
        <f t="shared" si="87"/>
        <v>1200</v>
      </c>
      <c r="K205" s="152">
        <f t="shared" si="87"/>
        <v>1500</v>
      </c>
    </row>
    <row r="206" spans="1:11" x14ac:dyDescent="0.25">
      <c r="A206" s="150" t="s">
        <v>115</v>
      </c>
      <c r="B206" s="141" t="s">
        <v>481</v>
      </c>
      <c r="C206" s="141" t="s">
        <v>482</v>
      </c>
      <c r="D206" s="141" t="s">
        <v>244</v>
      </c>
      <c r="E206" s="141" t="s">
        <v>503</v>
      </c>
      <c r="F206" s="151" t="s">
        <v>432</v>
      </c>
      <c r="G206" s="141" t="s">
        <v>272</v>
      </c>
      <c r="H206" s="141" t="s">
        <v>281</v>
      </c>
      <c r="I206" s="152">
        <v>1000</v>
      </c>
      <c r="J206" s="152">
        <v>1200</v>
      </c>
      <c r="K206" s="152">
        <v>1500</v>
      </c>
    </row>
    <row r="207" spans="1:11" ht="38.25" x14ac:dyDescent="0.25">
      <c r="A207" s="148" t="s">
        <v>248</v>
      </c>
      <c r="B207" s="143" t="s">
        <v>481</v>
      </c>
      <c r="C207" s="143" t="s">
        <v>482</v>
      </c>
      <c r="D207" s="143" t="s">
        <v>244</v>
      </c>
      <c r="E207" s="143" t="s">
        <v>504</v>
      </c>
      <c r="F207" s="140" t="s">
        <v>249</v>
      </c>
      <c r="G207" s="143"/>
      <c r="H207" s="143"/>
      <c r="I207" s="149">
        <f>I208</f>
        <v>1500</v>
      </c>
      <c r="J207" s="149">
        <f t="shared" ref="J207:K209" si="88">J208</f>
        <v>2500</v>
      </c>
      <c r="K207" s="149">
        <f t="shared" si="88"/>
        <v>3000</v>
      </c>
    </row>
    <row r="208" spans="1:11" ht="38.25" x14ac:dyDescent="0.25">
      <c r="A208" s="150" t="s">
        <v>341</v>
      </c>
      <c r="B208" s="141" t="s">
        <v>481</v>
      </c>
      <c r="C208" s="141" t="s">
        <v>482</v>
      </c>
      <c r="D208" s="141" t="s">
        <v>244</v>
      </c>
      <c r="E208" s="141" t="s">
        <v>504</v>
      </c>
      <c r="F208" s="151" t="s">
        <v>342</v>
      </c>
      <c r="G208" s="141"/>
      <c r="H208" s="141"/>
      <c r="I208" s="152">
        <f>I209</f>
        <v>1500</v>
      </c>
      <c r="J208" s="152">
        <f t="shared" si="88"/>
        <v>2500</v>
      </c>
      <c r="K208" s="152">
        <f t="shared" si="88"/>
        <v>3000</v>
      </c>
    </row>
    <row r="209" spans="1:11" x14ac:dyDescent="0.25">
      <c r="A209" s="150" t="s">
        <v>445</v>
      </c>
      <c r="B209" s="141" t="s">
        <v>481</v>
      </c>
      <c r="C209" s="141" t="s">
        <v>482</v>
      </c>
      <c r="D209" s="141" t="s">
        <v>244</v>
      </c>
      <c r="E209" s="141" t="s">
        <v>504</v>
      </c>
      <c r="F209" s="151" t="s">
        <v>432</v>
      </c>
      <c r="G209" s="141"/>
      <c r="H209" s="141"/>
      <c r="I209" s="152">
        <f>I210</f>
        <v>1500</v>
      </c>
      <c r="J209" s="152">
        <f t="shared" si="88"/>
        <v>2500</v>
      </c>
      <c r="K209" s="152">
        <f t="shared" si="88"/>
        <v>3000</v>
      </c>
    </row>
    <row r="210" spans="1:11" x14ac:dyDescent="0.25">
      <c r="A210" s="163" t="s">
        <v>111</v>
      </c>
      <c r="B210" s="164" t="s">
        <v>481</v>
      </c>
      <c r="C210" s="164" t="s">
        <v>482</v>
      </c>
      <c r="D210" s="164" t="s">
        <v>244</v>
      </c>
      <c r="E210" s="164" t="s">
        <v>504</v>
      </c>
      <c r="F210" s="165" t="s">
        <v>432</v>
      </c>
      <c r="G210" s="164" t="s">
        <v>328</v>
      </c>
      <c r="H210" s="164" t="s">
        <v>242</v>
      </c>
      <c r="I210" s="166">
        <v>1500</v>
      </c>
      <c r="J210" s="166">
        <v>2500</v>
      </c>
      <c r="K210" s="166">
        <v>3000</v>
      </c>
    </row>
    <row r="211" spans="1:11" ht="76.5" x14ac:dyDescent="0.25">
      <c r="A211" s="148" t="s">
        <v>256</v>
      </c>
      <c r="B211" s="143" t="s">
        <v>481</v>
      </c>
      <c r="C211" s="143" t="s">
        <v>482</v>
      </c>
      <c r="D211" s="143" t="s">
        <v>244</v>
      </c>
      <c r="E211" s="143" t="s">
        <v>505</v>
      </c>
      <c r="F211" s="140" t="s">
        <v>257</v>
      </c>
      <c r="G211" s="143"/>
      <c r="H211" s="143"/>
      <c r="I211" s="149">
        <f>I212</f>
        <v>3963.7999999999997</v>
      </c>
      <c r="J211" s="149">
        <f t="shared" ref="J211:K211" si="89">J212</f>
        <v>3289.4</v>
      </c>
      <c r="K211" s="149">
        <f t="shared" si="89"/>
        <v>3289.4</v>
      </c>
    </row>
    <row r="212" spans="1:11" ht="25.5" x14ac:dyDescent="0.25">
      <c r="A212" s="150" t="s">
        <v>349</v>
      </c>
      <c r="B212" s="141" t="s">
        <v>481</v>
      </c>
      <c r="C212" s="141" t="s">
        <v>482</v>
      </c>
      <c r="D212" s="141" t="s">
        <v>244</v>
      </c>
      <c r="E212" s="141" t="s">
        <v>505</v>
      </c>
      <c r="F212" s="151" t="s">
        <v>350</v>
      </c>
      <c r="G212" s="141"/>
      <c r="H212" s="141"/>
      <c r="I212" s="152">
        <f>I213+I215</f>
        <v>3963.7999999999997</v>
      </c>
      <c r="J212" s="152">
        <f t="shared" ref="J212:K212" si="90">J213+J215</f>
        <v>3289.4</v>
      </c>
      <c r="K212" s="152">
        <f t="shared" si="90"/>
        <v>3289.4</v>
      </c>
    </row>
    <row r="213" spans="1:11" x14ac:dyDescent="0.25">
      <c r="A213" s="150" t="s">
        <v>496</v>
      </c>
      <c r="B213" s="141" t="s">
        <v>481</v>
      </c>
      <c r="C213" s="141" t="s">
        <v>482</v>
      </c>
      <c r="D213" s="141" t="s">
        <v>244</v>
      </c>
      <c r="E213" s="141" t="s">
        <v>505</v>
      </c>
      <c r="F213" s="151" t="s">
        <v>497</v>
      </c>
      <c r="G213" s="141"/>
      <c r="H213" s="141"/>
      <c r="I213" s="152">
        <f>I214</f>
        <v>3044.3939999999998</v>
      </c>
      <c r="J213" s="152">
        <f t="shared" ref="J213:K213" si="91">J214</f>
        <v>2531.4740000000002</v>
      </c>
      <c r="K213" s="152">
        <f t="shared" si="91"/>
        <v>2531.4740000000002</v>
      </c>
    </row>
    <row r="214" spans="1:11" x14ac:dyDescent="0.25">
      <c r="A214" s="163" t="s">
        <v>111</v>
      </c>
      <c r="B214" s="164" t="s">
        <v>481</v>
      </c>
      <c r="C214" s="164" t="s">
        <v>482</v>
      </c>
      <c r="D214" s="164" t="s">
        <v>244</v>
      </c>
      <c r="E214" s="164" t="s">
        <v>505</v>
      </c>
      <c r="F214" s="165" t="s">
        <v>497</v>
      </c>
      <c r="G214" s="164" t="s">
        <v>328</v>
      </c>
      <c r="H214" s="164" t="s">
        <v>242</v>
      </c>
      <c r="I214" s="166">
        <v>3044.3939999999998</v>
      </c>
      <c r="J214" s="166">
        <v>2531.4740000000002</v>
      </c>
      <c r="K214" s="166">
        <v>2531.4740000000002</v>
      </c>
    </row>
    <row r="215" spans="1:11" ht="51" x14ac:dyDescent="0.25">
      <c r="A215" s="150" t="s">
        <v>500</v>
      </c>
      <c r="B215" s="141" t="s">
        <v>481</v>
      </c>
      <c r="C215" s="141" t="s">
        <v>482</v>
      </c>
      <c r="D215" s="141" t="s">
        <v>244</v>
      </c>
      <c r="E215" s="141" t="s">
        <v>505</v>
      </c>
      <c r="F215" s="151" t="s">
        <v>501</v>
      </c>
      <c r="G215" s="141"/>
      <c r="H215" s="141"/>
      <c r="I215" s="152">
        <f>I216</f>
        <v>919.40599999999995</v>
      </c>
      <c r="J215" s="152">
        <f t="shared" ref="J215:K215" si="92">J216</f>
        <v>757.92600000000004</v>
      </c>
      <c r="K215" s="152">
        <f t="shared" si="92"/>
        <v>757.92600000000004</v>
      </c>
    </row>
    <row r="216" spans="1:11" x14ac:dyDescent="0.25">
      <c r="A216" s="163" t="s">
        <v>111</v>
      </c>
      <c r="B216" s="164" t="s">
        <v>481</v>
      </c>
      <c r="C216" s="164" t="s">
        <v>482</v>
      </c>
      <c r="D216" s="164" t="s">
        <v>244</v>
      </c>
      <c r="E216" s="164" t="s">
        <v>505</v>
      </c>
      <c r="F216" s="165" t="s">
        <v>501</v>
      </c>
      <c r="G216" s="164" t="s">
        <v>328</v>
      </c>
      <c r="H216" s="164" t="s">
        <v>242</v>
      </c>
      <c r="I216" s="166">
        <v>919.40599999999995</v>
      </c>
      <c r="J216" s="166">
        <v>757.92600000000004</v>
      </c>
      <c r="K216" s="166">
        <v>757.92600000000004</v>
      </c>
    </row>
    <row r="217" spans="1:11" ht="25.5" x14ac:dyDescent="0.25">
      <c r="A217" s="181" t="s">
        <v>323</v>
      </c>
      <c r="B217" s="182" t="s">
        <v>481</v>
      </c>
      <c r="C217" s="182" t="s">
        <v>482</v>
      </c>
      <c r="D217" s="182" t="s">
        <v>306</v>
      </c>
      <c r="E217" s="182" t="s">
        <v>439</v>
      </c>
      <c r="F217" s="183"/>
      <c r="G217" s="182"/>
      <c r="H217" s="182"/>
      <c r="I217" s="184">
        <f>I218+I222</f>
        <v>658.62</v>
      </c>
      <c r="J217" s="184">
        <f>J218+J222</f>
        <v>658.62</v>
      </c>
      <c r="K217" s="184">
        <f>K218+K222</f>
        <v>658.62</v>
      </c>
    </row>
    <row r="218" spans="1:11" ht="38.25" x14ac:dyDescent="0.25">
      <c r="A218" s="150" t="s">
        <v>248</v>
      </c>
      <c r="B218" s="141" t="s">
        <v>481</v>
      </c>
      <c r="C218" s="141" t="s">
        <v>482</v>
      </c>
      <c r="D218" s="141" t="s">
        <v>306</v>
      </c>
      <c r="E218" s="141" t="s">
        <v>506</v>
      </c>
      <c r="F218" s="151" t="s">
        <v>249</v>
      </c>
      <c r="G218" s="141"/>
      <c r="H218" s="141"/>
      <c r="I218" s="152">
        <f>I219</f>
        <v>210</v>
      </c>
      <c r="J218" s="152">
        <f t="shared" ref="J218:K220" si="93">J219</f>
        <v>210</v>
      </c>
      <c r="K218" s="152">
        <f t="shared" si="93"/>
        <v>210</v>
      </c>
    </row>
    <row r="219" spans="1:11" ht="38.25" x14ac:dyDescent="0.25">
      <c r="A219" s="150" t="s">
        <v>341</v>
      </c>
      <c r="B219" s="141" t="s">
        <v>481</v>
      </c>
      <c r="C219" s="141" t="s">
        <v>482</v>
      </c>
      <c r="D219" s="141" t="s">
        <v>306</v>
      </c>
      <c r="E219" s="141" t="s">
        <v>506</v>
      </c>
      <c r="F219" s="151" t="s">
        <v>342</v>
      </c>
      <c r="G219" s="141"/>
      <c r="H219" s="141"/>
      <c r="I219" s="152">
        <f>I220</f>
        <v>210</v>
      </c>
      <c r="J219" s="152">
        <f t="shared" si="93"/>
        <v>210</v>
      </c>
      <c r="K219" s="152">
        <f t="shared" si="93"/>
        <v>210</v>
      </c>
    </row>
    <row r="220" spans="1:11" x14ac:dyDescent="0.25">
      <c r="A220" s="150" t="s">
        <v>445</v>
      </c>
      <c r="B220" s="141" t="s">
        <v>481</v>
      </c>
      <c r="C220" s="141" t="s">
        <v>482</v>
      </c>
      <c r="D220" s="141" t="s">
        <v>306</v>
      </c>
      <c r="E220" s="141" t="s">
        <v>506</v>
      </c>
      <c r="F220" s="151" t="s">
        <v>432</v>
      </c>
      <c r="G220" s="141"/>
      <c r="H220" s="141"/>
      <c r="I220" s="152">
        <f>I221</f>
        <v>210</v>
      </c>
      <c r="J220" s="152">
        <f t="shared" si="93"/>
        <v>210</v>
      </c>
      <c r="K220" s="152">
        <f t="shared" si="93"/>
        <v>210</v>
      </c>
    </row>
    <row r="221" spans="1:11" x14ac:dyDescent="0.25">
      <c r="A221" s="150" t="s">
        <v>322</v>
      </c>
      <c r="B221" s="141" t="s">
        <v>481</v>
      </c>
      <c r="C221" s="141" t="s">
        <v>482</v>
      </c>
      <c r="D221" s="141" t="s">
        <v>306</v>
      </c>
      <c r="E221" s="141" t="s">
        <v>506</v>
      </c>
      <c r="F221" s="151" t="s">
        <v>432</v>
      </c>
      <c r="G221" s="141" t="s">
        <v>321</v>
      </c>
      <c r="H221" s="141" t="s">
        <v>321</v>
      </c>
      <c r="I221" s="152">
        <v>210</v>
      </c>
      <c r="J221" s="152">
        <v>210</v>
      </c>
      <c r="K221" s="152">
        <v>210</v>
      </c>
    </row>
    <row r="222" spans="1:11" ht="76.5" x14ac:dyDescent="0.25">
      <c r="A222" s="150" t="s">
        <v>256</v>
      </c>
      <c r="B222" s="141" t="s">
        <v>481</v>
      </c>
      <c r="C222" s="141" t="s">
        <v>482</v>
      </c>
      <c r="D222" s="141" t="s">
        <v>306</v>
      </c>
      <c r="E222" s="141" t="s">
        <v>507</v>
      </c>
      <c r="F222" s="151" t="s">
        <v>257</v>
      </c>
      <c r="G222" s="141"/>
      <c r="H222" s="141"/>
      <c r="I222" s="152">
        <f>I223</f>
        <v>448.62</v>
      </c>
      <c r="J222" s="152">
        <f t="shared" ref="J222:K222" si="94">J223</f>
        <v>448.62</v>
      </c>
      <c r="K222" s="152">
        <f t="shared" si="94"/>
        <v>448.62</v>
      </c>
    </row>
    <row r="223" spans="1:11" ht="25.5" x14ac:dyDescent="0.25">
      <c r="A223" s="150" t="s">
        <v>349</v>
      </c>
      <c r="B223" s="141" t="s">
        <v>481</v>
      </c>
      <c r="C223" s="141" t="s">
        <v>482</v>
      </c>
      <c r="D223" s="141" t="s">
        <v>306</v>
      </c>
      <c r="E223" s="141" t="s">
        <v>507</v>
      </c>
      <c r="F223" s="151" t="s">
        <v>350</v>
      </c>
      <c r="G223" s="141"/>
      <c r="H223" s="141"/>
      <c r="I223" s="152">
        <f>I224+I226</f>
        <v>448.62</v>
      </c>
      <c r="J223" s="152">
        <f t="shared" ref="J223:K223" si="95">J224+J226</f>
        <v>448.62</v>
      </c>
      <c r="K223" s="152">
        <f t="shared" si="95"/>
        <v>448.62</v>
      </c>
    </row>
    <row r="224" spans="1:11" x14ac:dyDescent="0.25">
      <c r="A224" s="150" t="s">
        <v>496</v>
      </c>
      <c r="B224" s="141" t="s">
        <v>481</v>
      </c>
      <c r="C224" s="141" t="s">
        <v>482</v>
      </c>
      <c r="D224" s="141" t="s">
        <v>306</v>
      </c>
      <c r="E224" s="141" t="s">
        <v>507</v>
      </c>
      <c r="F224" s="151" t="s">
        <v>497</v>
      </c>
      <c r="G224" s="141"/>
      <c r="H224" s="141"/>
      <c r="I224" s="152">
        <f>I225</f>
        <v>361.12</v>
      </c>
      <c r="J224" s="152">
        <f t="shared" ref="J224:K224" si="96">J225</f>
        <v>361.12</v>
      </c>
      <c r="K224" s="152">
        <f t="shared" si="96"/>
        <v>361.12</v>
      </c>
    </row>
    <row r="225" spans="1:11" x14ac:dyDescent="0.25">
      <c r="A225" s="150" t="s">
        <v>322</v>
      </c>
      <c r="B225" s="141" t="s">
        <v>481</v>
      </c>
      <c r="C225" s="141" t="s">
        <v>482</v>
      </c>
      <c r="D225" s="141" t="s">
        <v>306</v>
      </c>
      <c r="E225" s="141" t="s">
        <v>507</v>
      </c>
      <c r="F225" s="151" t="s">
        <v>497</v>
      </c>
      <c r="G225" s="141" t="s">
        <v>321</v>
      </c>
      <c r="H225" s="141" t="s">
        <v>321</v>
      </c>
      <c r="I225" s="152">
        <v>361.12</v>
      </c>
      <c r="J225" s="152">
        <v>361.12</v>
      </c>
      <c r="K225" s="152">
        <v>361.12</v>
      </c>
    </row>
    <row r="226" spans="1:11" ht="51" x14ac:dyDescent="0.25">
      <c r="A226" s="150" t="s">
        <v>500</v>
      </c>
      <c r="B226" s="141" t="s">
        <v>481</v>
      </c>
      <c r="C226" s="141" t="s">
        <v>482</v>
      </c>
      <c r="D226" s="141" t="s">
        <v>306</v>
      </c>
      <c r="E226" s="141" t="s">
        <v>507</v>
      </c>
      <c r="F226" s="151" t="s">
        <v>501</v>
      </c>
      <c r="G226" s="141"/>
      <c r="H226" s="141"/>
      <c r="I226" s="152">
        <f>I227</f>
        <v>87.5</v>
      </c>
      <c r="J226" s="152">
        <f t="shared" ref="J226:K226" si="97">J227</f>
        <v>87.5</v>
      </c>
      <c r="K226" s="152">
        <f t="shared" si="97"/>
        <v>87.5</v>
      </c>
    </row>
    <row r="227" spans="1:11" x14ac:dyDescent="0.25">
      <c r="A227" s="150" t="s">
        <v>322</v>
      </c>
      <c r="B227" s="141" t="s">
        <v>481</v>
      </c>
      <c r="C227" s="141" t="s">
        <v>482</v>
      </c>
      <c r="D227" s="141" t="s">
        <v>306</v>
      </c>
      <c r="E227" s="141" t="s">
        <v>507</v>
      </c>
      <c r="F227" s="151" t="s">
        <v>501</v>
      </c>
      <c r="G227" s="141" t="s">
        <v>321</v>
      </c>
      <c r="H227" s="141" t="s">
        <v>321</v>
      </c>
      <c r="I227" s="152">
        <v>87.5</v>
      </c>
      <c r="J227" s="152">
        <v>87.5</v>
      </c>
      <c r="K227" s="152">
        <v>87.5</v>
      </c>
    </row>
    <row r="228" spans="1:11" ht="51" x14ac:dyDescent="0.25">
      <c r="A228" s="181" t="s">
        <v>297</v>
      </c>
      <c r="B228" s="182" t="s">
        <v>481</v>
      </c>
      <c r="C228" s="182" t="s">
        <v>482</v>
      </c>
      <c r="D228" s="182" t="s">
        <v>264</v>
      </c>
      <c r="E228" s="182" t="s">
        <v>439</v>
      </c>
      <c r="F228" s="183"/>
      <c r="G228" s="182"/>
      <c r="H228" s="182"/>
      <c r="I228" s="184">
        <f>I229</f>
        <v>10</v>
      </c>
      <c r="J228" s="184">
        <f t="shared" ref="J228:K231" si="98">J229</f>
        <v>10</v>
      </c>
      <c r="K228" s="184">
        <f t="shared" si="98"/>
        <v>10</v>
      </c>
    </row>
    <row r="229" spans="1:11" ht="38.25" x14ac:dyDescent="0.25">
      <c r="A229" s="150" t="s">
        <v>248</v>
      </c>
      <c r="B229" s="141" t="s">
        <v>481</v>
      </c>
      <c r="C229" s="141" t="s">
        <v>482</v>
      </c>
      <c r="D229" s="141" t="s">
        <v>264</v>
      </c>
      <c r="E229" s="141" t="s">
        <v>508</v>
      </c>
      <c r="F229" s="151" t="s">
        <v>249</v>
      </c>
      <c r="G229" s="141"/>
      <c r="H229" s="141"/>
      <c r="I229" s="152">
        <f>I230</f>
        <v>10</v>
      </c>
      <c r="J229" s="152">
        <f t="shared" si="98"/>
        <v>10</v>
      </c>
      <c r="K229" s="152">
        <f t="shared" si="98"/>
        <v>10</v>
      </c>
    </row>
    <row r="230" spans="1:11" ht="38.25" x14ac:dyDescent="0.25">
      <c r="A230" s="150" t="s">
        <v>341</v>
      </c>
      <c r="B230" s="141" t="s">
        <v>481</v>
      </c>
      <c r="C230" s="141" t="s">
        <v>482</v>
      </c>
      <c r="D230" s="141" t="s">
        <v>264</v>
      </c>
      <c r="E230" s="141" t="s">
        <v>508</v>
      </c>
      <c r="F230" s="151" t="s">
        <v>342</v>
      </c>
      <c r="G230" s="141"/>
      <c r="H230" s="141"/>
      <c r="I230" s="152">
        <f>I231</f>
        <v>10</v>
      </c>
      <c r="J230" s="152">
        <f t="shared" si="98"/>
        <v>10</v>
      </c>
      <c r="K230" s="152">
        <f t="shared" si="98"/>
        <v>10</v>
      </c>
    </row>
    <row r="231" spans="1:11" x14ac:dyDescent="0.25">
      <c r="A231" s="150" t="s">
        <v>445</v>
      </c>
      <c r="B231" s="141" t="s">
        <v>481</v>
      </c>
      <c r="C231" s="141" t="s">
        <v>482</v>
      </c>
      <c r="D231" s="141" t="s">
        <v>264</v>
      </c>
      <c r="E231" s="141" t="s">
        <v>508</v>
      </c>
      <c r="F231" s="151" t="s">
        <v>432</v>
      </c>
      <c r="G231" s="141"/>
      <c r="H231" s="141"/>
      <c r="I231" s="152">
        <f>I232</f>
        <v>10</v>
      </c>
      <c r="J231" s="152">
        <f t="shared" si="98"/>
        <v>10</v>
      </c>
      <c r="K231" s="152">
        <f t="shared" si="98"/>
        <v>10</v>
      </c>
    </row>
    <row r="232" spans="1:11" x14ac:dyDescent="0.25">
      <c r="A232" s="150" t="s">
        <v>89</v>
      </c>
      <c r="B232" s="141" t="s">
        <v>481</v>
      </c>
      <c r="C232" s="141" t="s">
        <v>482</v>
      </c>
      <c r="D232" s="141" t="s">
        <v>264</v>
      </c>
      <c r="E232" s="141" t="s">
        <v>508</v>
      </c>
      <c r="F232" s="151" t="s">
        <v>432</v>
      </c>
      <c r="G232" s="141" t="s">
        <v>244</v>
      </c>
      <c r="H232" s="141" t="s">
        <v>291</v>
      </c>
      <c r="I232" s="152">
        <v>10</v>
      </c>
      <c r="J232" s="152">
        <v>10</v>
      </c>
      <c r="K232" s="152">
        <v>10</v>
      </c>
    </row>
    <row r="233" spans="1:11" ht="25.5" x14ac:dyDescent="0.25">
      <c r="A233" s="181" t="s">
        <v>198</v>
      </c>
      <c r="B233" s="182" t="s">
        <v>481</v>
      </c>
      <c r="C233" s="182" t="s">
        <v>509</v>
      </c>
      <c r="D233" s="182" t="s">
        <v>243</v>
      </c>
      <c r="E233" s="182" t="s">
        <v>439</v>
      </c>
      <c r="F233" s="183"/>
      <c r="G233" s="182"/>
      <c r="H233" s="182"/>
      <c r="I233" s="184">
        <f>I234+I239+I244</f>
        <v>12638.844999999999</v>
      </c>
      <c r="J233" s="184">
        <f t="shared" ref="J233:K233" si="99">J234+J239+J244</f>
        <v>11372.92763</v>
      </c>
      <c r="K233" s="184">
        <f t="shared" si="99"/>
        <v>0</v>
      </c>
    </row>
    <row r="234" spans="1:11" ht="38.25" x14ac:dyDescent="0.25">
      <c r="A234" s="181" t="s">
        <v>510</v>
      </c>
      <c r="B234" s="182" t="s">
        <v>481</v>
      </c>
      <c r="C234" s="182" t="s">
        <v>509</v>
      </c>
      <c r="D234" s="182" t="s">
        <v>242</v>
      </c>
      <c r="E234" s="182" t="s">
        <v>439</v>
      </c>
      <c r="F234" s="183"/>
      <c r="G234" s="182"/>
      <c r="H234" s="182"/>
      <c r="I234" s="184">
        <f>I235</f>
        <v>0</v>
      </c>
      <c r="J234" s="184">
        <f t="shared" ref="J234:K237" si="100">J235</f>
        <v>11372.92763</v>
      </c>
      <c r="K234" s="184">
        <f t="shared" si="100"/>
        <v>0</v>
      </c>
    </row>
    <row r="235" spans="1:11" ht="38.25" x14ac:dyDescent="0.25">
      <c r="A235" s="150" t="s">
        <v>248</v>
      </c>
      <c r="B235" s="141" t="s">
        <v>481</v>
      </c>
      <c r="C235" s="141" t="s">
        <v>509</v>
      </c>
      <c r="D235" s="141" t="s">
        <v>242</v>
      </c>
      <c r="E235" s="141" t="s">
        <v>511</v>
      </c>
      <c r="F235" s="151" t="s">
        <v>249</v>
      </c>
      <c r="G235" s="141"/>
      <c r="H235" s="141"/>
      <c r="I235" s="152">
        <f>I236</f>
        <v>0</v>
      </c>
      <c r="J235" s="152">
        <f t="shared" si="100"/>
        <v>11372.92763</v>
      </c>
      <c r="K235" s="152">
        <f t="shared" si="100"/>
        <v>0</v>
      </c>
    </row>
    <row r="236" spans="1:11" ht="38.25" x14ac:dyDescent="0.25">
      <c r="A236" s="150" t="s">
        <v>341</v>
      </c>
      <c r="B236" s="141" t="s">
        <v>481</v>
      </c>
      <c r="C236" s="141" t="s">
        <v>509</v>
      </c>
      <c r="D236" s="141" t="s">
        <v>242</v>
      </c>
      <c r="E236" s="141" t="s">
        <v>511</v>
      </c>
      <c r="F236" s="151" t="s">
        <v>342</v>
      </c>
      <c r="G236" s="141"/>
      <c r="H236" s="141"/>
      <c r="I236" s="152">
        <f>I237</f>
        <v>0</v>
      </c>
      <c r="J236" s="152">
        <f t="shared" si="100"/>
        <v>11372.92763</v>
      </c>
      <c r="K236" s="152">
        <f t="shared" si="100"/>
        <v>0</v>
      </c>
    </row>
    <row r="237" spans="1:11" x14ac:dyDescent="0.25">
      <c r="A237" s="150" t="s">
        <v>445</v>
      </c>
      <c r="B237" s="141" t="s">
        <v>481</v>
      </c>
      <c r="C237" s="141" t="s">
        <v>509</v>
      </c>
      <c r="D237" s="141" t="s">
        <v>242</v>
      </c>
      <c r="E237" s="141" t="s">
        <v>511</v>
      </c>
      <c r="F237" s="151" t="s">
        <v>432</v>
      </c>
      <c r="G237" s="141"/>
      <c r="H237" s="141"/>
      <c r="I237" s="152">
        <f>I238</f>
        <v>0</v>
      </c>
      <c r="J237" s="152">
        <f t="shared" si="100"/>
        <v>11372.92763</v>
      </c>
      <c r="K237" s="152">
        <f t="shared" si="100"/>
        <v>0</v>
      </c>
    </row>
    <row r="238" spans="1:11" x14ac:dyDescent="0.25">
      <c r="A238" s="150" t="s">
        <v>89</v>
      </c>
      <c r="B238" s="141" t="s">
        <v>481</v>
      </c>
      <c r="C238" s="141" t="s">
        <v>509</v>
      </c>
      <c r="D238" s="141" t="s">
        <v>242</v>
      </c>
      <c r="E238" s="141" t="s">
        <v>511</v>
      </c>
      <c r="F238" s="151" t="s">
        <v>432</v>
      </c>
      <c r="G238" s="141" t="s">
        <v>244</v>
      </c>
      <c r="H238" s="141" t="s">
        <v>291</v>
      </c>
      <c r="I238" s="152">
        <v>0</v>
      </c>
      <c r="J238" s="152">
        <v>11372.92763</v>
      </c>
      <c r="K238" s="152">
        <v>0</v>
      </c>
    </row>
    <row r="239" spans="1:11" ht="38.25" x14ac:dyDescent="0.25">
      <c r="A239" s="181" t="s">
        <v>199</v>
      </c>
      <c r="B239" s="182" t="s">
        <v>481</v>
      </c>
      <c r="C239" s="182" t="s">
        <v>509</v>
      </c>
      <c r="D239" s="182" t="s">
        <v>281</v>
      </c>
      <c r="E239" s="182" t="s">
        <v>439</v>
      </c>
      <c r="F239" s="183"/>
      <c r="G239" s="182"/>
      <c r="H239" s="182"/>
      <c r="I239" s="184">
        <f>I240</f>
        <v>748.13187000000005</v>
      </c>
      <c r="J239" s="184">
        <f t="shared" ref="J239:K242" si="101">J240</f>
        <v>0</v>
      </c>
      <c r="K239" s="184">
        <f t="shared" si="101"/>
        <v>0</v>
      </c>
    </row>
    <row r="240" spans="1:11" ht="38.25" x14ac:dyDescent="0.25">
      <c r="A240" s="150" t="s">
        <v>248</v>
      </c>
      <c r="B240" s="141" t="s">
        <v>481</v>
      </c>
      <c r="C240" s="141" t="s">
        <v>509</v>
      </c>
      <c r="D240" s="141" t="s">
        <v>281</v>
      </c>
      <c r="E240" s="141" t="s">
        <v>512</v>
      </c>
      <c r="F240" s="151" t="s">
        <v>249</v>
      </c>
      <c r="G240" s="141"/>
      <c r="H240" s="141"/>
      <c r="I240" s="152">
        <f>I241</f>
        <v>748.13187000000005</v>
      </c>
      <c r="J240" s="152">
        <f t="shared" si="101"/>
        <v>0</v>
      </c>
      <c r="K240" s="152">
        <f t="shared" si="101"/>
        <v>0</v>
      </c>
    </row>
    <row r="241" spans="1:11" ht="38.25" x14ac:dyDescent="0.25">
      <c r="A241" s="150" t="s">
        <v>341</v>
      </c>
      <c r="B241" s="141" t="s">
        <v>481</v>
      </c>
      <c r="C241" s="141" t="s">
        <v>509</v>
      </c>
      <c r="D241" s="141" t="s">
        <v>281</v>
      </c>
      <c r="E241" s="141" t="s">
        <v>512</v>
      </c>
      <c r="F241" s="151" t="s">
        <v>342</v>
      </c>
      <c r="G241" s="141"/>
      <c r="H241" s="141"/>
      <c r="I241" s="152">
        <f>I242</f>
        <v>748.13187000000005</v>
      </c>
      <c r="J241" s="152">
        <f t="shared" si="101"/>
        <v>0</v>
      </c>
      <c r="K241" s="152">
        <f t="shared" si="101"/>
        <v>0</v>
      </c>
    </row>
    <row r="242" spans="1:11" x14ac:dyDescent="0.25">
      <c r="A242" s="150" t="s">
        <v>445</v>
      </c>
      <c r="B242" s="141" t="s">
        <v>481</v>
      </c>
      <c r="C242" s="141" t="s">
        <v>509</v>
      </c>
      <c r="D242" s="141" t="s">
        <v>281</v>
      </c>
      <c r="E242" s="141" t="s">
        <v>512</v>
      </c>
      <c r="F242" s="151" t="s">
        <v>432</v>
      </c>
      <c r="G242" s="141"/>
      <c r="H242" s="141"/>
      <c r="I242" s="152">
        <f>I243</f>
        <v>748.13187000000005</v>
      </c>
      <c r="J242" s="152">
        <f t="shared" si="101"/>
        <v>0</v>
      </c>
      <c r="K242" s="152">
        <f t="shared" si="101"/>
        <v>0</v>
      </c>
    </row>
    <row r="243" spans="1:11" x14ac:dyDescent="0.25">
      <c r="A243" s="163" t="s">
        <v>99</v>
      </c>
      <c r="B243" s="164" t="s">
        <v>481</v>
      </c>
      <c r="C243" s="164" t="s">
        <v>509</v>
      </c>
      <c r="D243" s="164" t="s">
        <v>281</v>
      </c>
      <c r="E243" s="164" t="s">
        <v>512</v>
      </c>
      <c r="F243" s="165" t="s">
        <v>432</v>
      </c>
      <c r="G243" s="164" t="s">
        <v>306</v>
      </c>
      <c r="H243" s="164" t="s">
        <v>282</v>
      </c>
      <c r="I243" s="166">
        <v>748.13187000000005</v>
      </c>
      <c r="J243" s="166">
        <v>0</v>
      </c>
      <c r="K243" s="166"/>
    </row>
    <row r="244" spans="1:11" ht="51" x14ac:dyDescent="0.25">
      <c r="A244" s="181" t="s">
        <v>520</v>
      </c>
      <c r="B244" s="182" t="s">
        <v>481</v>
      </c>
      <c r="C244" s="182" t="s">
        <v>509</v>
      </c>
      <c r="D244" s="182" t="s">
        <v>281</v>
      </c>
      <c r="E244" s="182" t="s">
        <v>439</v>
      </c>
      <c r="F244" s="183"/>
      <c r="G244" s="182"/>
      <c r="H244" s="182"/>
      <c r="I244" s="184">
        <f>I245</f>
        <v>11890.71313</v>
      </c>
      <c r="J244" s="184">
        <f t="shared" ref="J244:K247" si="102">J245</f>
        <v>0</v>
      </c>
      <c r="K244" s="184">
        <f t="shared" si="102"/>
        <v>0</v>
      </c>
    </row>
    <row r="245" spans="1:11" ht="38.25" x14ac:dyDescent="0.25">
      <c r="A245" s="150" t="s">
        <v>248</v>
      </c>
      <c r="B245" s="141" t="s">
        <v>481</v>
      </c>
      <c r="C245" s="141" t="s">
        <v>509</v>
      </c>
      <c r="D245" s="141" t="s">
        <v>306</v>
      </c>
      <c r="E245" s="141" t="s">
        <v>513</v>
      </c>
      <c r="F245" s="151" t="s">
        <v>249</v>
      </c>
      <c r="G245" s="141"/>
      <c r="H245" s="141"/>
      <c r="I245" s="152">
        <f>I246</f>
        <v>11890.71313</v>
      </c>
      <c r="J245" s="152">
        <f t="shared" si="102"/>
        <v>0</v>
      </c>
      <c r="K245" s="152">
        <f t="shared" si="102"/>
        <v>0</v>
      </c>
    </row>
    <row r="246" spans="1:11" ht="38.25" x14ac:dyDescent="0.25">
      <c r="A246" s="150" t="s">
        <v>341</v>
      </c>
      <c r="B246" s="141" t="s">
        <v>481</v>
      </c>
      <c r="C246" s="141" t="s">
        <v>509</v>
      </c>
      <c r="D246" s="141" t="s">
        <v>306</v>
      </c>
      <c r="E246" s="141" t="s">
        <v>513</v>
      </c>
      <c r="F246" s="151" t="s">
        <v>342</v>
      </c>
      <c r="G246" s="141"/>
      <c r="H246" s="141"/>
      <c r="I246" s="152">
        <f>I247</f>
        <v>11890.71313</v>
      </c>
      <c r="J246" s="152">
        <f t="shared" si="102"/>
        <v>0</v>
      </c>
      <c r="K246" s="152">
        <f t="shared" si="102"/>
        <v>0</v>
      </c>
    </row>
    <row r="247" spans="1:11" x14ac:dyDescent="0.25">
      <c r="A247" s="150" t="s">
        <v>445</v>
      </c>
      <c r="B247" s="141" t="s">
        <v>481</v>
      </c>
      <c r="C247" s="141" t="s">
        <v>509</v>
      </c>
      <c r="D247" s="141" t="s">
        <v>306</v>
      </c>
      <c r="E247" s="141" t="s">
        <v>513</v>
      </c>
      <c r="F247" s="151" t="s">
        <v>432</v>
      </c>
      <c r="G247" s="141"/>
      <c r="H247" s="141"/>
      <c r="I247" s="152">
        <f>I248</f>
        <v>11890.71313</v>
      </c>
      <c r="J247" s="152">
        <f t="shared" si="102"/>
        <v>0</v>
      </c>
      <c r="K247" s="152">
        <f t="shared" si="102"/>
        <v>0</v>
      </c>
    </row>
    <row r="248" spans="1:11" x14ac:dyDescent="0.25">
      <c r="A248" s="163" t="s">
        <v>99</v>
      </c>
      <c r="B248" s="164" t="s">
        <v>481</v>
      </c>
      <c r="C248" s="164" t="s">
        <v>509</v>
      </c>
      <c r="D248" s="164" t="s">
        <v>306</v>
      </c>
      <c r="E248" s="164" t="s">
        <v>513</v>
      </c>
      <c r="F248" s="165" t="s">
        <v>432</v>
      </c>
      <c r="G248" s="164" t="s">
        <v>306</v>
      </c>
      <c r="H248" s="164" t="s">
        <v>282</v>
      </c>
      <c r="I248" s="166">
        <v>11890.71313</v>
      </c>
      <c r="J248" s="166">
        <v>0</v>
      </c>
      <c r="K248" s="166"/>
    </row>
    <row r="249" spans="1:11" x14ac:dyDescent="0.25">
      <c r="A249" s="156" t="s">
        <v>340</v>
      </c>
      <c r="B249" s="143"/>
      <c r="C249" s="143"/>
      <c r="D249" s="143"/>
      <c r="E249" s="143"/>
      <c r="F249" s="140"/>
      <c r="G249" s="143"/>
      <c r="H249" s="143"/>
      <c r="I249" s="149">
        <f>I10+I118</f>
        <v>81556.275730000008</v>
      </c>
      <c r="J249" s="149">
        <f t="shared" ref="J249:K249" si="103">J10+J118</f>
        <v>78062.314630000008</v>
      </c>
      <c r="K249" s="149">
        <f t="shared" si="103"/>
        <v>68042.555000000008</v>
      </c>
    </row>
  </sheetData>
  <mergeCells count="12">
    <mergeCell ref="J1:K1"/>
    <mergeCell ref="J2:K2"/>
    <mergeCell ref="J3:K3"/>
    <mergeCell ref="J4:K4"/>
    <mergeCell ref="A6:K6"/>
    <mergeCell ref="J8:J9"/>
    <mergeCell ref="K8:K9"/>
    <mergeCell ref="A8:A9"/>
    <mergeCell ref="B8:E9"/>
    <mergeCell ref="F8:F9"/>
    <mergeCell ref="G8:H9"/>
    <mergeCell ref="I8:I9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41"/>
  <sheetViews>
    <sheetView tabSelected="1" topLeftCell="A125" workbookViewId="0">
      <selection activeCell="E133" sqref="E133:J141"/>
    </sheetView>
  </sheetViews>
  <sheetFormatPr defaultColWidth="9.140625" defaultRowHeight="15" x14ac:dyDescent="0.25"/>
  <cols>
    <col min="1" max="1" width="43.140625" style="108" customWidth="1"/>
    <col min="2" max="2" width="7.28515625" style="108" customWidth="1"/>
    <col min="3" max="3" width="5.140625" style="108" customWidth="1"/>
    <col min="4" max="4" width="5.7109375" style="108" customWidth="1"/>
    <col min="5" max="5" width="16" style="108" bestFit="1" customWidth="1"/>
    <col min="6" max="6" width="5.7109375" style="108" customWidth="1"/>
    <col min="7" max="7" width="12.140625" style="108" customWidth="1"/>
    <col min="8" max="9" width="15.140625" style="108" bestFit="1" customWidth="1"/>
    <col min="10" max="16384" width="9.140625" style="108"/>
  </cols>
  <sheetData>
    <row r="1" spans="1:9" x14ac:dyDescent="0.25">
      <c r="G1" s="255" t="s">
        <v>117</v>
      </c>
      <c r="H1" s="255"/>
      <c r="I1" s="255"/>
    </row>
    <row r="2" spans="1:9" x14ac:dyDescent="0.25">
      <c r="G2" s="255" t="s">
        <v>63</v>
      </c>
      <c r="H2" s="255"/>
      <c r="I2" s="255"/>
    </row>
    <row r="3" spans="1:9" x14ac:dyDescent="0.25">
      <c r="G3" s="255" t="s">
        <v>2</v>
      </c>
      <c r="H3" s="255"/>
      <c r="I3" s="255"/>
    </row>
    <row r="4" spans="1:9" x14ac:dyDescent="0.25">
      <c r="G4" s="255" t="s">
        <v>529</v>
      </c>
      <c r="H4" s="255"/>
      <c r="I4" s="255"/>
    </row>
    <row r="6" spans="1:9" ht="15" customHeight="1" x14ac:dyDescent="0.25">
      <c r="A6" s="256" t="s">
        <v>369</v>
      </c>
      <c r="B6" s="256"/>
      <c r="C6" s="256"/>
      <c r="D6" s="256"/>
      <c r="E6" s="256"/>
      <c r="F6" s="256"/>
      <c r="G6" s="256"/>
      <c r="H6" s="256"/>
      <c r="I6" s="256"/>
    </row>
    <row r="7" spans="1:9" ht="15" customHeight="1" x14ac:dyDescent="0.25">
      <c r="A7" s="256"/>
      <c r="B7" s="256"/>
      <c r="C7" s="256"/>
      <c r="D7" s="256"/>
      <c r="E7" s="256"/>
      <c r="F7" s="256"/>
      <c r="G7" s="256"/>
      <c r="H7" s="256"/>
      <c r="I7" s="256"/>
    </row>
    <row r="8" spans="1:9" ht="18.75" x14ac:dyDescent="0.25">
      <c r="A8" s="195"/>
      <c r="B8" s="195"/>
      <c r="C8" s="195"/>
      <c r="D8" s="195"/>
      <c r="E8" s="195"/>
      <c r="F8" s="195"/>
      <c r="G8" s="195"/>
      <c r="H8" s="195"/>
      <c r="I8" s="195"/>
    </row>
    <row r="9" spans="1:9" x14ac:dyDescent="0.25">
      <c r="A9" s="247" t="s">
        <v>238</v>
      </c>
      <c r="B9" s="249" t="s">
        <v>64</v>
      </c>
      <c r="C9" s="251" t="s">
        <v>65</v>
      </c>
      <c r="D9" s="252"/>
      <c r="E9" s="249" t="s">
        <v>66</v>
      </c>
      <c r="F9" s="249" t="s">
        <v>67</v>
      </c>
      <c r="G9" s="247" t="s">
        <v>239</v>
      </c>
      <c r="H9" s="247" t="s">
        <v>240</v>
      </c>
      <c r="I9" s="247" t="s">
        <v>370</v>
      </c>
    </row>
    <row r="10" spans="1:9" x14ac:dyDescent="0.25">
      <c r="A10" s="248"/>
      <c r="B10" s="250"/>
      <c r="C10" s="253"/>
      <c r="D10" s="254"/>
      <c r="E10" s="250"/>
      <c r="F10" s="250"/>
      <c r="G10" s="248"/>
      <c r="H10" s="248"/>
      <c r="I10" s="248"/>
    </row>
    <row r="11" spans="1:9" x14ac:dyDescent="0.25">
      <c r="A11" s="196" t="s">
        <v>340</v>
      </c>
      <c r="B11" s="197"/>
      <c r="C11" s="197"/>
      <c r="D11" s="197"/>
      <c r="E11" s="197"/>
      <c r="F11" s="197"/>
      <c r="G11" s="144">
        <f>G12</f>
        <v>81556.275729999994</v>
      </c>
      <c r="H11" s="144">
        <f t="shared" ref="H11:I11" si="0">H12</f>
        <v>78062.314629999993</v>
      </c>
      <c r="I11" s="144">
        <f t="shared" si="0"/>
        <v>68042.555000000008</v>
      </c>
    </row>
    <row r="12" spans="1:9" ht="63.75" x14ac:dyDescent="0.25">
      <c r="A12" s="198" t="s">
        <v>241</v>
      </c>
      <c r="B12" s="197" t="s">
        <v>69</v>
      </c>
      <c r="C12" s="197"/>
      <c r="D12" s="197"/>
      <c r="E12" s="197"/>
      <c r="F12" s="197"/>
      <c r="G12" s="144">
        <f>G13+G49+G53+G57+G74+G104+G113+G125+G129</f>
        <v>81556.275729999994</v>
      </c>
      <c r="H12" s="144">
        <f>H13+H49+H53+H57+H74+H104+H113+H125+H129</f>
        <v>78062.314629999993</v>
      </c>
      <c r="I12" s="144">
        <f>I13+I49+I53+I57+I74+I104+I113+I125+I129</f>
        <v>68042.555000000008</v>
      </c>
    </row>
    <row r="13" spans="1:9" x14ac:dyDescent="0.25">
      <c r="A13" s="198" t="s">
        <v>70</v>
      </c>
      <c r="B13" s="197" t="s">
        <v>69</v>
      </c>
      <c r="C13" s="197" t="s">
        <v>242</v>
      </c>
      <c r="D13" s="197" t="s">
        <v>243</v>
      </c>
      <c r="E13" s="197"/>
      <c r="F13" s="197"/>
      <c r="G13" s="144">
        <f>G14+G28+G39+G42+G35</f>
        <v>23659.486999999997</v>
      </c>
      <c r="H13" s="144">
        <f>H14+H28+H39+H42</f>
        <v>23234.557000000001</v>
      </c>
      <c r="I13" s="144">
        <f>I14+I28+I39+I42</f>
        <v>24284.75</v>
      </c>
    </row>
    <row r="14" spans="1:9" ht="51" x14ac:dyDescent="0.25">
      <c r="A14" s="198" t="s">
        <v>72</v>
      </c>
      <c r="B14" s="197" t="s">
        <v>69</v>
      </c>
      <c r="C14" s="197" t="s">
        <v>242</v>
      </c>
      <c r="D14" s="197" t="s">
        <v>244</v>
      </c>
      <c r="E14" s="197"/>
      <c r="F14" s="197"/>
      <c r="G14" s="144">
        <f>G15+G18+G20+G22+G24+G26</f>
        <v>20642.016</v>
      </c>
      <c r="H14" s="144">
        <f t="shared" ref="H14:I14" si="1">H15+H18+H20+H22+H24+H26</f>
        <v>21734.557000000001</v>
      </c>
      <c r="I14" s="144">
        <f t="shared" si="1"/>
        <v>22734.75</v>
      </c>
    </row>
    <row r="15" spans="1:9" ht="25.5" x14ac:dyDescent="0.25">
      <c r="A15" s="199" t="s">
        <v>178</v>
      </c>
      <c r="B15" s="168" t="s">
        <v>69</v>
      </c>
      <c r="C15" s="168" t="s">
        <v>242</v>
      </c>
      <c r="D15" s="168" t="s">
        <v>244</v>
      </c>
      <c r="E15" s="168" t="s">
        <v>247</v>
      </c>
      <c r="F15" s="168"/>
      <c r="G15" s="200">
        <f>G16+G17</f>
        <v>2761.2959999999998</v>
      </c>
      <c r="H15" s="200">
        <f t="shared" ref="H15:I15" si="2">H16+H17</f>
        <v>3104.9250000000002</v>
      </c>
      <c r="I15" s="200">
        <f t="shared" si="2"/>
        <v>3362.9169999999999</v>
      </c>
    </row>
    <row r="16" spans="1:9" ht="51" x14ac:dyDescent="0.25">
      <c r="A16" s="201" t="s">
        <v>377</v>
      </c>
      <c r="B16" s="185" t="s">
        <v>69</v>
      </c>
      <c r="C16" s="185" t="s">
        <v>242</v>
      </c>
      <c r="D16" s="185" t="s">
        <v>244</v>
      </c>
      <c r="E16" s="185" t="s">
        <v>247</v>
      </c>
      <c r="F16" s="185" t="s">
        <v>249</v>
      </c>
      <c r="G16" s="202">
        <v>2736.2959999999998</v>
      </c>
      <c r="H16" s="202">
        <v>3079.9250000000002</v>
      </c>
      <c r="I16" s="202">
        <v>3337.9169999999999</v>
      </c>
    </row>
    <row r="17" spans="1:9" ht="38.25" x14ac:dyDescent="0.25">
      <c r="A17" s="201" t="s">
        <v>379</v>
      </c>
      <c r="B17" s="185" t="s">
        <v>69</v>
      </c>
      <c r="C17" s="185" t="s">
        <v>242</v>
      </c>
      <c r="D17" s="185" t="s">
        <v>244</v>
      </c>
      <c r="E17" s="185" t="s">
        <v>247</v>
      </c>
      <c r="F17" s="185" t="s">
        <v>276</v>
      </c>
      <c r="G17" s="202">
        <v>25</v>
      </c>
      <c r="H17" s="202">
        <v>25</v>
      </c>
      <c r="I17" s="202">
        <v>25</v>
      </c>
    </row>
    <row r="18" spans="1:9" ht="25.5" x14ac:dyDescent="0.25">
      <c r="A18" s="199" t="s">
        <v>180</v>
      </c>
      <c r="B18" s="168" t="s">
        <v>69</v>
      </c>
      <c r="C18" s="168" t="s">
        <v>242</v>
      </c>
      <c r="D18" s="168" t="s">
        <v>244</v>
      </c>
      <c r="E18" s="168" t="s">
        <v>252</v>
      </c>
      <c r="F18" s="168"/>
      <c r="G18" s="200">
        <f>G19</f>
        <v>70</v>
      </c>
      <c r="H18" s="200">
        <f t="shared" ref="H18:I18" si="3">H19</f>
        <v>100</v>
      </c>
      <c r="I18" s="200">
        <f t="shared" si="3"/>
        <v>100</v>
      </c>
    </row>
    <row r="19" spans="1:9" ht="51" x14ac:dyDescent="0.25">
      <c r="A19" s="201" t="s">
        <v>380</v>
      </c>
      <c r="B19" s="185" t="s">
        <v>69</v>
      </c>
      <c r="C19" s="185" t="s">
        <v>242</v>
      </c>
      <c r="D19" s="185" t="s">
        <v>244</v>
      </c>
      <c r="E19" s="185" t="s">
        <v>252</v>
      </c>
      <c r="F19" s="185" t="s">
        <v>249</v>
      </c>
      <c r="G19" s="202">
        <v>70</v>
      </c>
      <c r="H19" s="202">
        <v>100</v>
      </c>
      <c r="I19" s="202">
        <v>100</v>
      </c>
    </row>
    <row r="20" spans="1:9" ht="25.5" x14ac:dyDescent="0.25">
      <c r="A20" s="199" t="s">
        <v>179</v>
      </c>
      <c r="B20" s="168" t="s">
        <v>69</v>
      </c>
      <c r="C20" s="168" t="s">
        <v>242</v>
      </c>
      <c r="D20" s="168" t="s">
        <v>244</v>
      </c>
      <c r="E20" s="168" t="s">
        <v>253</v>
      </c>
      <c r="F20" s="168"/>
      <c r="G20" s="200">
        <f>G21</f>
        <v>3.52</v>
      </c>
      <c r="H20" s="200">
        <f t="shared" ref="H20:I20" si="4">H21</f>
        <v>3.52</v>
      </c>
      <c r="I20" s="200">
        <f t="shared" si="4"/>
        <v>3.52</v>
      </c>
    </row>
    <row r="21" spans="1:9" ht="51" x14ac:dyDescent="0.25">
      <c r="A21" s="201" t="s">
        <v>381</v>
      </c>
      <c r="B21" s="185" t="s">
        <v>69</v>
      </c>
      <c r="C21" s="185" t="s">
        <v>242</v>
      </c>
      <c r="D21" s="185" t="s">
        <v>244</v>
      </c>
      <c r="E21" s="185" t="s">
        <v>253</v>
      </c>
      <c r="F21" s="185" t="s">
        <v>249</v>
      </c>
      <c r="G21" s="202">
        <v>3.52</v>
      </c>
      <c r="H21" s="202">
        <v>3.52</v>
      </c>
      <c r="I21" s="202">
        <v>3.52</v>
      </c>
    </row>
    <row r="22" spans="1:9" x14ac:dyDescent="0.25">
      <c r="A22" s="199" t="s">
        <v>175</v>
      </c>
      <c r="B22" s="168" t="s">
        <v>69</v>
      </c>
      <c r="C22" s="168" t="s">
        <v>242</v>
      </c>
      <c r="D22" s="168" t="s">
        <v>244</v>
      </c>
      <c r="E22" s="168" t="s">
        <v>255</v>
      </c>
      <c r="F22" s="168"/>
      <c r="G22" s="200">
        <f>G23</f>
        <v>13410.6</v>
      </c>
      <c r="H22" s="200">
        <f t="shared" ref="H22:I22" si="5">H23</f>
        <v>13947.023999999999</v>
      </c>
      <c r="I22" s="200">
        <f t="shared" si="5"/>
        <v>14504.904</v>
      </c>
    </row>
    <row r="23" spans="1:9" ht="76.5" x14ac:dyDescent="0.25">
      <c r="A23" s="201" t="s">
        <v>382</v>
      </c>
      <c r="B23" s="185" t="s">
        <v>69</v>
      </c>
      <c r="C23" s="185" t="s">
        <v>242</v>
      </c>
      <c r="D23" s="185" t="s">
        <v>244</v>
      </c>
      <c r="E23" s="185" t="s">
        <v>255</v>
      </c>
      <c r="F23" s="185" t="s">
        <v>257</v>
      </c>
      <c r="G23" s="202">
        <v>13410.6</v>
      </c>
      <c r="H23" s="202">
        <v>13947.023999999999</v>
      </c>
      <c r="I23" s="202">
        <v>14504.904</v>
      </c>
    </row>
    <row r="24" spans="1:9" x14ac:dyDescent="0.25">
      <c r="A24" s="199" t="s">
        <v>176</v>
      </c>
      <c r="B24" s="168" t="s">
        <v>69</v>
      </c>
      <c r="C24" s="168" t="s">
        <v>242</v>
      </c>
      <c r="D24" s="168" t="s">
        <v>244</v>
      </c>
      <c r="E24" s="168" t="s">
        <v>258</v>
      </c>
      <c r="F24" s="168"/>
      <c r="G24" s="200">
        <f>G25</f>
        <v>2443.6</v>
      </c>
      <c r="H24" s="200">
        <f t="shared" ref="H24:I24" si="6">H25</f>
        <v>2542.5520000000001</v>
      </c>
      <c r="I24" s="200">
        <f t="shared" si="6"/>
        <v>2645.41</v>
      </c>
    </row>
    <row r="25" spans="1:9" ht="76.5" x14ac:dyDescent="0.25">
      <c r="A25" s="201" t="s">
        <v>383</v>
      </c>
      <c r="B25" s="185" t="s">
        <v>69</v>
      </c>
      <c r="C25" s="185" t="s">
        <v>242</v>
      </c>
      <c r="D25" s="185" t="s">
        <v>244</v>
      </c>
      <c r="E25" s="185" t="s">
        <v>258</v>
      </c>
      <c r="F25" s="185" t="s">
        <v>257</v>
      </c>
      <c r="G25" s="202">
        <v>2443.6</v>
      </c>
      <c r="H25" s="202">
        <v>2542.5520000000001</v>
      </c>
      <c r="I25" s="202">
        <v>2645.41</v>
      </c>
    </row>
    <row r="26" spans="1:9" ht="38.25" x14ac:dyDescent="0.25">
      <c r="A26" s="199" t="s">
        <v>177</v>
      </c>
      <c r="B26" s="168" t="s">
        <v>69</v>
      </c>
      <c r="C26" s="168" t="s">
        <v>242</v>
      </c>
      <c r="D26" s="168" t="s">
        <v>244</v>
      </c>
      <c r="E26" s="168" t="s">
        <v>259</v>
      </c>
      <c r="F26" s="168"/>
      <c r="G26" s="200">
        <f>G27</f>
        <v>1953</v>
      </c>
      <c r="H26" s="200">
        <f t="shared" ref="H26:I26" si="7">H27</f>
        <v>2036.5360000000001</v>
      </c>
      <c r="I26" s="200">
        <f t="shared" si="7"/>
        <v>2117.9989999999998</v>
      </c>
    </row>
    <row r="27" spans="1:9" ht="102" x14ac:dyDescent="0.25">
      <c r="A27" s="203" t="s">
        <v>384</v>
      </c>
      <c r="B27" s="185" t="s">
        <v>69</v>
      </c>
      <c r="C27" s="185" t="s">
        <v>242</v>
      </c>
      <c r="D27" s="185" t="s">
        <v>244</v>
      </c>
      <c r="E27" s="185" t="s">
        <v>259</v>
      </c>
      <c r="F27" s="185" t="s">
        <v>257</v>
      </c>
      <c r="G27" s="202">
        <v>1953</v>
      </c>
      <c r="H27" s="202">
        <v>2036.5360000000001</v>
      </c>
      <c r="I27" s="202">
        <v>2117.9989999999998</v>
      </c>
    </row>
    <row r="28" spans="1:9" ht="38.25" x14ac:dyDescent="0.25">
      <c r="A28" s="198" t="s">
        <v>263</v>
      </c>
      <c r="B28" s="197" t="s">
        <v>69</v>
      </c>
      <c r="C28" s="197" t="s">
        <v>242</v>
      </c>
      <c r="D28" s="197" t="s">
        <v>264</v>
      </c>
      <c r="E28" s="197"/>
      <c r="F28" s="197"/>
      <c r="G28" s="144">
        <f>G29+G31+G33</f>
        <v>574.79999999999995</v>
      </c>
      <c r="H28" s="144">
        <f t="shared" ref="H28:I28" si="8">H29+H31+H33</f>
        <v>0</v>
      </c>
      <c r="I28" s="144">
        <f t="shared" si="8"/>
        <v>0</v>
      </c>
    </row>
    <row r="29" spans="1:9" ht="38.25" x14ac:dyDescent="0.25">
      <c r="A29" s="199" t="s">
        <v>265</v>
      </c>
      <c r="B29" s="168" t="s">
        <v>69</v>
      </c>
      <c r="C29" s="168" t="s">
        <v>242</v>
      </c>
      <c r="D29" s="168" t="s">
        <v>264</v>
      </c>
      <c r="E29" s="168" t="s">
        <v>266</v>
      </c>
      <c r="F29" s="168"/>
      <c r="G29" s="200">
        <f>G30</f>
        <v>167</v>
      </c>
      <c r="H29" s="200">
        <f t="shared" ref="H29:I29" si="9">H30</f>
        <v>0</v>
      </c>
      <c r="I29" s="200">
        <f t="shared" si="9"/>
        <v>0</v>
      </c>
    </row>
    <row r="30" spans="1:9" ht="51" x14ac:dyDescent="0.25">
      <c r="A30" s="201" t="s">
        <v>386</v>
      </c>
      <c r="B30" s="185" t="s">
        <v>69</v>
      </c>
      <c r="C30" s="185" t="s">
        <v>242</v>
      </c>
      <c r="D30" s="185" t="s">
        <v>264</v>
      </c>
      <c r="E30" s="185" t="s">
        <v>266</v>
      </c>
      <c r="F30" s="185" t="s">
        <v>268</v>
      </c>
      <c r="G30" s="202">
        <v>167</v>
      </c>
      <c r="H30" s="202">
        <v>0</v>
      </c>
      <c r="I30" s="202">
        <v>0</v>
      </c>
    </row>
    <row r="31" spans="1:9" ht="51" x14ac:dyDescent="0.25">
      <c r="A31" s="199" t="s">
        <v>269</v>
      </c>
      <c r="B31" s="168" t="s">
        <v>69</v>
      </c>
      <c r="C31" s="168" t="s">
        <v>242</v>
      </c>
      <c r="D31" s="168" t="s">
        <v>264</v>
      </c>
      <c r="E31" s="168" t="s">
        <v>270</v>
      </c>
      <c r="F31" s="168"/>
      <c r="G31" s="200">
        <f>G32</f>
        <v>127.4</v>
      </c>
      <c r="H31" s="200">
        <f t="shared" ref="H31:I31" si="10">H32</f>
        <v>0</v>
      </c>
      <c r="I31" s="200">
        <f t="shared" si="10"/>
        <v>0</v>
      </c>
    </row>
    <row r="32" spans="1:9" ht="63.75" x14ac:dyDescent="0.25">
      <c r="A32" s="201" t="s">
        <v>387</v>
      </c>
      <c r="B32" s="185" t="s">
        <v>69</v>
      </c>
      <c r="C32" s="185" t="s">
        <v>242</v>
      </c>
      <c r="D32" s="185" t="s">
        <v>264</v>
      </c>
      <c r="E32" s="185" t="s">
        <v>270</v>
      </c>
      <c r="F32" s="185" t="s">
        <v>268</v>
      </c>
      <c r="G32" s="202">
        <v>127.4</v>
      </c>
      <c r="H32" s="202">
        <v>0</v>
      </c>
      <c r="I32" s="202">
        <v>0</v>
      </c>
    </row>
    <row r="33" spans="1:9" ht="76.5" x14ac:dyDescent="0.25">
      <c r="A33" s="199" t="s">
        <v>182</v>
      </c>
      <c r="B33" s="168" t="s">
        <v>69</v>
      </c>
      <c r="C33" s="168" t="s">
        <v>242</v>
      </c>
      <c r="D33" s="168" t="s">
        <v>264</v>
      </c>
      <c r="E33" s="168" t="s">
        <v>271</v>
      </c>
      <c r="F33" s="168"/>
      <c r="G33" s="200">
        <f>G34</f>
        <v>280.39999999999998</v>
      </c>
      <c r="H33" s="200">
        <f t="shared" ref="H33:I33" si="11">H34</f>
        <v>0</v>
      </c>
      <c r="I33" s="200">
        <f t="shared" si="11"/>
        <v>0</v>
      </c>
    </row>
    <row r="34" spans="1:9" ht="76.5" x14ac:dyDescent="0.25">
      <c r="A34" s="201" t="s">
        <v>388</v>
      </c>
      <c r="B34" s="185" t="s">
        <v>69</v>
      </c>
      <c r="C34" s="185" t="s">
        <v>242</v>
      </c>
      <c r="D34" s="185" t="s">
        <v>264</v>
      </c>
      <c r="E34" s="185" t="s">
        <v>271</v>
      </c>
      <c r="F34" s="185" t="s">
        <v>268</v>
      </c>
      <c r="G34" s="202">
        <v>280.39999999999998</v>
      </c>
      <c r="H34" s="202">
        <v>0</v>
      </c>
      <c r="I34" s="202">
        <v>0</v>
      </c>
    </row>
    <row r="35" spans="1:9" x14ac:dyDescent="0.25">
      <c r="A35" s="204" t="s">
        <v>428</v>
      </c>
      <c r="B35" s="160" t="s">
        <v>69</v>
      </c>
      <c r="C35" s="160" t="s">
        <v>242</v>
      </c>
      <c r="D35" s="160" t="s">
        <v>321</v>
      </c>
      <c r="E35" s="160"/>
      <c r="F35" s="160"/>
      <c r="G35" s="205">
        <f>G36</f>
        <v>992.67100000000005</v>
      </c>
      <c r="H35" s="205">
        <f t="shared" ref="H35:I35" si="12">H36</f>
        <v>0</v>
      </c>
      <c r="I35" s="205">
        <f t="shared" si="12"/>
        <v>0</v>
      </c>
    </row>
    <row r="36" spans="1:9" ht="25.5" x14ac:dyDescent="0.25">
      <c r="A36" s="206" t="s">
        <v>429</v>
      </c>
      <c r="B36" s="207" t="s">
        <v>69</v>
      </c>
      <c r="C36" s="207" t="s">
        <v>242</v>
      </c>
      <c r="D36" s="207" t="s">
        <v>321</v>
      </c>
      <c r="E36" s="207" t="s">
        <v>430</v>
      </c>
      <c r="F36" s="207"/>
      <c r="G36" s="208">
        <f>SUM(G37:G38)</f>
        <v>992.67100000000005</v>
      </c>
      <c r="H36" s="208">
        <f t="shared" ref="H36:I36" si="13">SUM(H37:H38)</f>
        <v>0</v>
      </c>
      <c r="I36" s="208">
        <f t="shared" si="13"/>
        <v>0</v>
      </c>
    </row>
    <row r="37" spans="1:9" ht="25.5" x14ac:dyDescent="0.25">
      <c r="A37" s="201" t="s">
        <v>429</v>
      </c>
      <c r="B37" s="185" t="s">
        <v>69</v>
      </c>
      <c r="C37" s="185" t="s">
        <v>242</v>
      </c>
      <c r="D37" s="185" t="s">
        <v>321</v>
      </c>
      <c r="E37" s="185" t="s">
        <v>517</v>
      </c>
      <c r="F37" s="185" t="s">
        <v>431</v>
      </c>
      <c r="G37" s="202">
        <v>843.42100000000005</v>
      </c>
      <c r="H37" s="202">
        <v>0</v>
      </c>
      <c r="I37" s="202">
        <v>0</v>
      </c>
    </row>
    <row r="38" spans="1:9" ht="25.5" x14ac:dyDescent="0.25">
      <c r="A38" s="201" t="s">
        <v>429</v>
      </c>
      <c r="B38" s="185" t="s">
        <v>69</v>
      </c>
      <c r="C38" s="185" t="s">
        <v>242</v>
      </c>
      <c r="D38" s="185" t="s">
        <v>321</v>
      </c>
      <c r="E38" s="185" t="s">
        <v>517</v>
      </c>
      <c r="F38" s="185" t="s">
        <v>432</v>
      </c>
      <c r="G38" s="202">
        <v>149.25</v>
      </c>
      <c r="H38" s="202">
        <v>0</v>
      </c>
      <c r="I38" s="202">
        <v>0</v>
      </c>
    </row>
    <row r="39" spans="1:9" x14ac:dyDescent="0.25">
      <c r="A39" s="198" t="s">
        <v>77</v>
      </c>
      <c r="B39" s="197" t="s">
        <v>69</v>
      </c>
      <c r="C39" s="197" t="s">
        <v>242</v>
      </c>
      <c r="D39" s="197" t="s">
        <v>272</v>
      </c>
      <c r="E39" s="197"/>
      <c r="F39" s="197"/>
      <c r="G39" s="144">
        <f>G40</f>
        <v>1000</v>
      </c>
      <c r="H39" s="144">
        <f t="shared" ref="H39:I40" si="14">H40</f>
        <v>1000</v>
      </c>
      <c r="I39" s="144">
        <f t="shared" si="14"/>
        <v>1000</v>
      </c>
    </row>
    <row r="40" spans="1:9" x14ac:dyDescent="0.25">
      <c r="A40" s="199" t="s">
        <v>183</v>
      </c>
      <c r="B40" s="168" t="s">
        <v>69</v>
      </c>
      <c r="C40" s="168" t="s">
        <v>242</v>
      </c>
      <c r="D40" s="168" t="s">
        <v>272</v>
      </c>
      <c r="E40" s="168" t="s">
        <v>274</v>
      </c>
      <c r="F40" s="168"/>
      <c r="G40" s="200">
        <f>G41</f>
        <v>1000</v>
      </c>
      <c r="H40" s="200">
        <f t="shared" si="14"/>
        <v>1000</v>
      </c>
      <c r="I40" s="200">
        <f t="shared" si="14"/>
        <v>1000</v>
      </c>
    </row>
    <row r="41" spans="1:9" ht="25.5" x14ac:dyDescent="0.25">
      <c r="A41" s="201" t="s">
        <v>389</v>
      </c>
      <c r="B41" s="185" t="s">
        <v>69</v>
      </c>
      <c r="C41" s="185" t="s">
        <v>242</v>
      </c>
      <c r="D41" s="185" t="s">
        <v>272</v>
      </c>
      <c r="E41" s="185" t="s">
        <v>274</v>
      </c>
      <c r="F41" s="185" t="s">
        <v>276</v>
      </c>
      <c r="G41" s="202">
        <v>1000</v>
      </c>
      <c r="H41" s="202">
        <v>1000</v>
      </c>
      <c r="I41" s="202">
        <v>1000</v>
      </c>
    </row>
    <row r="42" spans="1:9" x14ac:dyDescent="0.25">
      <c r="A42" s="198" t="s">
        <v>81</v>
      </c>
      <c r="B42" s="197" t="s">
        <v>69</v>
      </c>
      <c r="C42" s="197" t="s">
        <v>242</v>
      </c>
      <c r="D42" s="197" t="s">
        <v>277</v>
      </c>
      <c r="E42" s="197"/>
      <c r="F42" s="197"/>
      <c r="G42" s="144">
        <f>G43+G45+G47</f>
        <v>450</v>
      </c>
      <c r="H42" s="144">
        <f t="shared" ref="H42:I42" si="15">H43+H45+H47</f>
        <v>500</v>
      </c>
      <c r="I42" s="144">
        <f t="shared" si="15"/>
        <v>550</v>
      </c>
    </row>
    <row r="43" spans="1:9" ht="25.5" x14ac:dyDescent="0.25">
      <c r="A43" s="199" t="s">
        <v>178</v>
      </c>
      <c r="B43" s="168" t="s">
        <v>69</v>
      </c>
      <c r="C43" s="168" t="s">
        <v>242</v>
      </c>
      <c r="D43" s="168" t="s">
        <v>277</v>
      </c>
      <c r="E43" s="168" t="s">
        <v>247</v>
      </c>
      <c r="F43" s="168"/>
      <c r="G43" s="200">
        <f>G44</f>
        <v>50</v>
      </c>
      <c r="H43" s="200">
        <f t="shared" ref="H43:I43" si="16">H44</f>
        <v>50</v>
      </c>
      <c r="I43" s="200">
        <f t="shared" si="16"/>
        <v>50</v>
      </c>
    </row>
    <row r="44" spans="1:9" ht="38.25" x14ac:dyDescent="0.25">
      <c r="A44" s="201" t="s">
        <v>378</v>
      </c>
      <c r="B44" s="185" t="s">
        <v>69</v>
      </c>
      <c r="C44" s="185" t="s">
        <v>242</v>
      </c>
      <c r="D44" s="185" t="s">
        <v>277</v>
      </c>
      <c r="E44" s="185" t="s">
        <v>247</v>
      </c>
      <c r="F44" s="185" t="s">
        <v>251</v>
      </c>
      <c r="G44" s="202">
        <v>50</v>
      </c>
      <c r="H44" s="202">
        <v>50</v>
      </c>
      <c r="I44" s="202">
        <v>50</v>
      </c>
    </row>
    <row r="45" spans="1:9" ht="25.5" x14ac:dyDescent="0.25">
      <c r="A45" s="199" t="s">
        <v>209</v>
      </c>
      <c r="B45" s="168" t="s">
        <v>69</v>
      </c>
      <c r="C45" s="168" t="s">
        <v>242</v>
      </c>
      <c r="D45" s="168" t="s">
        <v>277</v>
      </c>
      <c r="E45" s="168" t="s">
        <v>278</v>
      </c>
      <c r="F45" s="168"/>
      <c r="G45" s="200">
        <f>G46</f>
        <v>100</v>
      </c>
      <c r="H45" s="200">
        <f t="shared" ref="H45:I45" si="17">H46</f>
        <v>150</v>
      </c>
      <c r="I45" s="200">
        <f t="shared" si="17"/>
        <v>200</v>
      </c>
    </row>
    <row r="46" spans="1:9" ht="51" x14ac:dyDescent="0.25">
      <c r="A46" s="201" t="s">
        <v>390</v>
      </c>
      <c r="B46" s="185" t="s">
        <v>69</v>
      </c>
      <c r="C46" s="185" t="s">
        <v>242</v>
      </c>
      <c r="D46" s="185" t="s">
        <v>277</v>
      </c>
      <c r="E46" s="185" t="s">
        <v>278</v>
      </c>
      <c r="F46" s="185" t="s">
        <v>249</v>
      </c>
      <c r="G46" s="202">
        <v>100</v>
      </c>
      <c r="H46" s="202">
        <v>150</v>
      </c>
      <c r="I46" s="202">
        <v>200</v>
      </c>
    </row>
    <row r="47" spans="1:9" ht="51" x14ac:dyDescent="0.25">
      <c r="A47" s="199" t="s">
        <v>279</v>
      </c>
      <c r="B47" s="168" t="s">
        <v>69</v>
      </c>
      <c r="C47" s="168" t="s">
        <v>242</v>
      </c>
      <c r="D47" s="168" t="s">
        <v>277</v>
      </c>
      <c r="E47" s="168" t="s">
        <v>280</v>
      </c>
      <c r="F47" s="168"/>
      <c r="G47" s="200">
        <f>G48</f>
        <v>300</v>
      </c>
      <c r="H47" s="200">
        <f t="shared" ref="H47:I47" si="18">H48</f>
        <v>300</v>
      </c>
      <c r="I47" s="200">
        <f t="shared" si="18"/>
        <v>300</v>
      </c>
    </row>
    <row r="48" spans="1:9" ht="76.5" x14ac:dyDescent="0.25">
      <c r="A48" s="201" t="s">
        <v>391</v>
      </c>
      <c r="B48" s="185" t="s">
        <v>69</v>
      </c>
      <c r="C48" s="185" t="s">
        <v>242</v>
      </c>
      <c r="D48" s="185" t="s">
        <v>277</v>
      </c>
      <c r="E48" s="185" t="s">
        <v>280</v>
      </c>
      <c r="F48" s="185" t="s">
        <v>249</v>
      </c>
      <c r="G48" s="202">
        <v>300</v>
      </c>
      <c r="H48" s="202">
        <v>300</v>
      </c>
      <c r="I48" s="202">
        <v>300</v>
      </c>
    </row>
    <row r="49" spans="1:9" x14ac:dyDescent="0.25">
      <c r="A49" s="198" t="s">
        <v>83</v>
      </c>
      <c r="B49" s="197" t="s">
        <v>69</v>
      </c>
      <c r="C49" s="197" t="s">
        <v>281</v>
      </c>
      <c r="D49" s="197" t="s">
        <v>243</v>
      </c>
      <c r="E49" s="197"/>
      <c r="F49" s="197"/>
      <c r="G49" s="144">
        <f>G50</f>
        <v>328.5</v>
      </c>
      <c r="H49" s="144">
        <f t="shared" ref="H49:I49" si="19">H50</f>
        <v>339.9</v>
      </c>
      <c r="I49" s="144">
        <f t="shared" si="19"/>
        <v>0</v>
      </c>
    </row>
    <row r="50" spans="1:9" x14ac:dyDescent="0.25">
      <c r="A50" s="198" t="s">
        <v>85</v>
      </c>
      <c r="B50" s="197" t="s">
        <v>69</v>
      </c>
      <c r="C50" s="197" t="s">
        <v>281</v>
      </c>
      <c r="D50" s="197" t="s">
        <v>282</v>
      </c>
      <c r="E50" s="197"/>
      <c r="F50" s="197"/>
      <c r="G50" s="144">
        <f>G51</f>
        <v>328.5</v>
      </c>
      <c r="H50" s="144">
        <f t="shared" ref="H50:I51" si="20">H51</f>
        <v>339.9</v>
      </c>
      <c r="I50" s="144">
        <f t="shared" si="20"/>
        <v>0</v>
      </c>
    </row>
    <row r="51" spans="1:9" ht="38.25" x14ac:dyDescent="0.25">
      <c r="A51" s="199" t="s">
        <v>184</v>
      </c>
      <c r="B51" s="168" t="s">
        <v>69</v>
      </c>
      <c r="C51" s="168" t="s">
        <v>281</v>
      </c>
      <c r="D51" s="168" t="s">
        <v>282</v>
      </c>
      <c r="E51" s="168" t="s">
        <v>283</v>
      </c>
      <c r="F51" s="168"/>
      <c r="G51" s="200">
        <f>G52</f>
        <v>328.5</v>
      </c>
      <c r="H51" s="200">
        <f t="shared" si="20"/>
        <v>339.9</v>
      </c>
      <c r="I51" s="200">
        <f t="shared" si="20"/>
        <v>0</v>
      </c>
    </row>
    <row r="52" spans="1:9" ht="89.25" x14ac:dyDescent="0.25">
      <c r="A52" s="203" t="s">
        <v>392</v>
      </c>
      <c r="B52" s="185" t="s">
        <v>69</v>
      </c>
      <c r="C52" s="185" t="s">
        <v>281</v>
      </c>
      <c r="D52" s="185" t="s">
        <v>282</v>
      </c>
      <c r="E52" s="185" t="s">
        <v>283</v>
      </c>
      <c r="F52" s="185" t="s">
        <v>257</v>
      </c>
      <c r="G52" s="202">
        <v>328.5</v>
      </c>
      <c r="H52" s="202">
        <v>339.9</v>
      </c>
      <c r="I52" s="202">
        <v>0</v>
      </c>
    </row>
    <row r="53" spans="1:9" ht="25.5" x14ac:dyDescent="0.25">
      <c r="A53" s="198" t="s">
        <v>284</v>
      </c>
      <c r="B53" s="197" t="s">
        <v>69</v>
      </c>
      <c r="C53" s="197" t="s">
        <v>282</v>
      </c>
      <c r="D53" s="197" t="s">
        <v>243</v>
      </c>
      <c r="E53" s="197"/>
      <c r="F53" s="197"/>
      <c r="G53" s="144">
        <f>G54</f>
        <v>500</v>
      </c>
      <c r="H53" s="144">
        <f t="shared" ref="H53:I55" si="21">H54</f>
        <v>700</v>
      </c>
      <c r="I53" s="144">
        <f t="shared" si="21"/>
        <v>900</v>
      </c>
    </row>
    <row r="54" spans="1:9" ht="44.25" customHeight="1" x14ac:dyDescent="0.25">
      <c r="A54" s="198" t="s">
        <v>285</v>
      </c>
      <c r="B54" s="197" t="s">
        <v>69</v>
      </c>
      <c r="C54" s="197" t="s">
        <v>282</v>
      </c>
      <c r="D54" s="197" t="s">
        <v>286</v>
      </c>
      <c r="E54" s="197"/>
      <c r="F54" s="197"/>
      <c r="G54" s="144">
        <f>G55</f>
        <v>500</v>
      </c>
      <c r="H54" s="144">
        <f t="shared" si="21"/>
        <v>700</v>
      </c>
      <c r="I54" s="144">
        <f t="shared" si="21"/>
        <v>900</v>
      </c>
    </row>
    <row r="55" spans="1:9" ht="25.5" x14ac:dyDescent="0.25">
      <c r="A55" s="199" t="s">
        <v>289</v>
      </c>
      <c r="B55" s="168" t="s">
        <v>69</v>
      </c>
      <c r="C55" s="168" t="s">
        <v>282</v>
      </c>
      <c r="D55" s="168" t="s">
        <v>286</v>
      </c>
      <c r="E55" s="168" t="s">
        <v>290</v>
      </c>
      <c r="F55" s="168"/>
      <c r="G55" s="200">
        <f>G56</f>
        <v>500</v>
      </c>
      <c r="H55" s="200">
        <f t="shared" si="21"/>
        <v>700</v>
      </c>
      <c r="I55" s="200">
        <f t="shared" si="21"/>
        <v>900</v>
      </c>
    </row>
    <row r="56" spans="1:9" ht="51" x14ac:dyDescent="0.25">
      <c r="A56" s="201" t="s">
        <v>393</v>
      </c>
      <c r="B56" s="185" t="s">
        <v>69</v>
      </c>
      <c r="C56" s="185" t="s">
        <v>282</v>
      </c>
      <c r="D56" s="185" t="s">
        <v>286</v>
      </c>
      <c r="E56" s="185" t="s">
        <v>290</v>
      </c>
      <c r="F56" s="185" t="s">
        <v>249</v>
      </c>
      <c r="G56" s="202">
        <v>500</v>
      </c>
      <c r="H56" s="202">
        <v>700</v>
      </c>
      <c r="I56" s="202">
        <v>900</v>
      </c>
    </row>
    <row r="57" spans="1:9" x14ac:dyDescent="0.25">
      <c r="A57" s="198" t="s">
        <v>87</v>
      </c>
      <c r="B57" s="197" t="s">
        <v>69</v>
      </c>
      <c r="C57" s="197" t="s">
        <v>244</v>
      </c>
      <c r="D57" s="197" t="s">
        <v>243</v>
      </c>
      <c r="E57" s="197"/>
      <c r="F57" s="197"/>
      <c r="G57" s="144">
        <f>G58+G69</f>
        <v>7775.9965400000001</v>
      </c>
      <c r="H57" s="144">
        <f>H58+H69</f>
        <v>17598.927629999998</v>
      </c>
      <c r="I57" s="144">
        <f>I58+I69</f>
        <v>6647</v>
      </c>
    </row>
    <row r="58" spans="1:9" x14ac:dyDescent="0.25">
      <c r="A58" s="198" t="s">
        <v>89</v>
      </c>
      <c r="B58" s="197" t="s">
        <v>69</v>
      </c>
      <c r="C58" s="197" t="s">
        <v>244</v>
      </c>
      <c r="D58" s="197" t="s">
        <v>291</v>
      </c>
      <c r="E58" s="197"/>
      <c r="F58" s="197"/>
      <c r="G58" s="144">
        <f>G59+G61+G63+G65+G67</f>
        <v>7070.9965400000001</v>
      </c>
      <c r="H58" s="144">
        <f>H59+H61+H63+H65+H67</f>
        <v>16842.927629999998</v>
      </c>
      <c r="I58" s="144">
        <f t="shared" ref="I58" si="22">I59+I61+I63+I65+I67</f>
        <v>5840</v>
      </c>
    </row>
    <row r="59" spans="1:9" x14ac:dyDescent="0.25">
      <c r="A59" s="199" t="s">
        <v>203</v>
      </c>
      <c r="B59" s="168" t="s">
        <v>69</v>
      </c>
      <c r="C59" s="168" t="s">
        <v>244</v>
      </c>
      <c r="D59" s="168" t="s">
        <v>291</v>
      </c>
      <c r="E59" s="168" t="s">
        <v>293</v>
      </c>
      <c r="F59" s="168"/>
      <c r="G59" s="200">
        <f>G60</f>
        <v>2145</v>
      </c>
      <c r="H59" s="200">
        <f t="shared" ref="H59:I59" si="23">H60</f>
        <v>2460</v>
      </c>
      <c r="I59" s="200">
        <f t="shared" si="23"/>
        <v>2830</v>
      </c>
    </row>
    <row r="60" spans="1:9" ht="38.25" x14ac:dyDescent="0.25">
      <c r="A60" s="201" t="s">
        <v>394</v>
      </c>
      <c r="B60" s="185" t="s">
        <v>69</v>
      </c>
      <c r="C60" s="185" t="s">
        <v>244</v>
      </c>
      <c r="D60" s="185" t="s">
        <v>291</v>
      </c>
      <c r="E60" s="185" t="s">
        <v>293</v>
      </c>
      <c r="F60" s="185" t="s">
        <v>249</v>
      </c>
      <c r="G60" s="202">
        <v>2145</v>
      </c>
      <c r="H60" s="202">
        <v>2460</v>
      </c>
      <c r="I60" s="202">
        <v>2830</v>
      </c>
    </row>
    <row r="61" spans="1:9" ht="25.5" x14ac:dyDescent="0.25">
      <c r="A61" s="199" t="s">
        <v>204</v>
      </c>
      <c r="B61" s="168" t="s">
        <v>69</v>
      </c>
      <c r="C61" s="168" t="s">
        <v>244</v>
      </c>
      <c r="D61" s="168" t="s">
        <v>291</v>
      </c>
      <c r="E61" s="168" t="s">
        <v>294</v>
      </c>
      <c r="F61" s="168"/>
      <c r="G61" s="200">
        <f>G62</f>
        <v>3000</v>
      </c>
      <c r="H61" s="200">
        <f t="shared" ref="H61:I61" si="24">H62</f>
        <v>3000</v>
      </c>
      <c r="I61" s="200">
        <f t="shared" si="24"/>
        <v>3000</v>
      </c>
    </row>
    <row r="62" spans="1:9" ht="51" x14ac:dyDescent="0.25">
      <c r="A62" s="201" t="s">
        <v>395</v>
      </c>
      <c r="B62" s="185" t="s">
        <v>69</v>
      </c>
      <c r="C62" s="185" t="s">
        <v>244</v>
      </c>
      <c r="D62" s="185" t="s">
        <v>291</v>
      </c>
      <c r="E62" s="185" t="s">
        <v>294</v>
      </c>
      <c r="F62" s="185" t="s">
        <v>249</v>
      </c>
      <c r="G62" s="202">
        <v>3000</v>
      </c>
      <c r="H62" s="202">
        <v>3000</v>
      </c>
      <c r="I62" s="202">
        <v>3000</v>
      </c>
    </row>
    <row r="63" spans="1:9" ht="102" x14ac:dyDescent="0.25">
      <c r="A63" s="209" t="s">
        <v>295</v>
      </c>
      <c r="B63" s="168" t="s">
        <v>69</v>
      </c>
      <c r="C63" s="168" t="s">
        <v>244</v>
      </c>
      <c r="D63" s="168" t="s">
        <v>291</v>
      </c>
      <c r="E63" s="168" t="s">
        <v>296</v>
      </c>
      <c r="F63" s="168"/>
      <c r="G63" s="200">
        <f>G64</f>
        <v>1915.9965400000001</v>
      </c>
      <c r="H63" s="200">
        <f t="shared" ref="H63:I63" si="25">H64</f>
        <v>0</v>
      </c>
      <c r="I63" s="200">
        <f t="shared" si="25"/>
        <v>0</v>
      </c>
    </row>
    <row r="64" spans="1:9" ht="127.5" x14ac:dyDescent="0.25">
      <c r="A64" s="203" t="s">
        <v>396</v>
      </c>
      <c r="B64" s="185" t="s">
        <v>69</v>
      </c>
      <c r="C64" s="185" t="s">
        <v>244</v>
      </c>
      <c r="D64" s="185" t="s">
        <v>291</v>
      </c>
      <c r="E64" s="185" t="s">
        <v>296</v>
      </c>
      <c r="F64" s="185" t="s">
        <v>249</v>
      </c>
      <c r="G64" s="202">
        <v>1915.9965400000001</v>
      </c>
      <c r="H64" s="202">
        <v>0</v>
      </c>
      <c r="I64" s="202">
        <v>0</v>
      </c>
    </row>
    <row r="65" spans="1:9" ht="38.25" x14ac:dyDescent="0.25">
      <c r="A65" s="199" t="s">
        <v>298</v>
      </c>
      <c r="B65" s="168" t="s">
        <v>69</v>
      </c>
      <c r="C65" s="168" t="s">
        <v>244</v>
      </c>
      <c r="D65" s="168" t="s">
        <v>291</v>
      </c>
      <c r="E65" s="168" t="s">
        <v>299</v>
      </c>
      <c r="F65" s="168"/>
      <c r="G65" s="200">
        <f>G66</f>
        <v>10</v>
      </c>
      <c r="H65" s="200">
        <f t="shared" ref="H65:I65" si="26">H66</f>
        <v>10</v>
      </c>
      <c r="I65" s="200">
        <f t="shared" si="26"/>
        <v>10</v>
      </c>
    </row>
    <row r="66" spans="1:9" ht="63.75" x14ac:dyDescent="0.25">
      <c r="A66" s="201" t="s">
        <v>397</v>
      </c>
      <c r="B66" s="185" t="s">
        <v>69</v>
      </c>
      <c r="C66" s="185" t="s">
        <v>244</v>
      </c>
      <c r="D66" s="185" t="s">
        <v>291</v>
      </c>
      <c r="E66" s="185" t="s">
        <v>299</v>
      </c>
      <c r="F66" s="185" t="s">
        <v>249</v>
      </c>
      <c r="G66" s="202">
        <v>10</v>
      </c>
      <c r="H66" s="202">
        <v>10</v>
      </c>
      <c r="I66" s="202">
        <v>10</v>
      </c>
    </row>
    <row r="67" spans="1:9" ht="51" x14ac:dyDescent="0.25">
      <c r="A67" s="199" t="s">
        <v>398</v>
      </c>
      <c r="B67" s="168" t="s">
        <v>69</v>
      </c>
      <c r="C67" s="168" t="s">
        <v>244</v>
      </c>
      <c r="D67" s="168" t="s">
        <v>291</v>
      </c>
      <c r="E67" s="168" t="s">
        <v>399</v>
      </c>
      <c r="F67" s="168"/>
      <c r="G67" s="202">
        <f>G68</f>
        <v>0</v>
      </c>
      <c r="H67" s="202">
        <f t="shared" ref="H67:I67" si="27">H68</f>
        <v>11372.92763</v>
      </c>
      <c r="I67" s="202">
        <f t="shared" si="27"/>
        <v>0</v>
      </c>
    </row>
    <row r="68" spans="1:9" ht="76.5" x14ac:dyDescent="0.25">
      <c r="A68" s="201" t="s">
        <v>400</v>
      </c>
      <c r="B68" s="185" t="s">
        <v>69</v>
      </c>
      <c r="C68" s="185" t="s">
        <v>244</v>
      </c>
      <c r="D68" s="185" t="s">
        <v>291</v>
      </c>
      <c r="E68" s="185" t="s">
        <v>399</v>
      </c>
      <c r="F68" s="185" t="s">
        <v>249</v>
      </c>
      <c r="G68" s="202">
        <v>0</v>
      </c>
      <c r="H68" s="202">
        <v>11372.92763</v>
      </c>
      <c r="I68" s="202">
        <v>0</v>
      </c>
    </row>
    <row r="69" spans="1:9" ht="25.5" x14ac:dyDescent="0.25">
      <c r="A69" s="198" t="s">
        <v>91</v>
      </c>
      <c r="B69" s="197" t="s">
        <v>69</v>
      </c>
      <c r="C69" s="197" t="s">
        <v>244</v>
      </c>
      <c r="D69" s="197" t="s">
        <v>300</v>
      </c>
      <c r="E69" s="197"/>
      <c r="F69" s="197"/>
      <c r="G69" s="144">
        <f>G70+G72</f>
        <v>705</v>
      </c>
      <c r="H69" s="144">
        <f t="shared" ref="H69:I69" si="28">H70+H72</f>
        <v>756</v>
      </c>
      <c r="I69" s="144">
        <f t="shared" si="28"/>
        <v>807</v>
      </c>
    </row>
    <row r="70" spans="1:9" ht="25.5" x14ac:dyDescent="0.25">
      <c r="A70" s="199" t="s">
        <v>302</v>
      </c>
      <c r="B70" s="168" t="s">
        <v>69</v>
      </c>
      <c r="C70" s="168" t="s">
        <v>244</v>
      </c>
      <c r="D70" s="168" t="s">
        <v>300</v>
      </c>
      <c r="E70" s="168" t="s">
        <v>303</v>
      </c>
      <c r="F70" s="168"/>
      <c r="G70" s="200">
        <f>G71</f>
        <v>5</v>
      </c>
      <c r="H70" s="200">
        <f t="shared" ref="H70:I70" si="29">H71</f>
        <v>6</v>
      </c>
      <c r="I70" s="200">
        <f t="shared" si="29"/>
        <v>7</v>
      </c>
    </row>
    <row r="71" spans="1:9" ht="51" x14ac:dyDescent="0.25">
      <c r="A71" s="201" t="s">
        <v>401</v>
      </c>
      <c r="B71" s="185" t="s">
        <v>69</v>
      </c>
      <c r="C71" s="185" t="s">
        <v>244</v>
      </c>
      <c r="D71" s="185" t="s">
        <v>300</v>
      </c>
      <c r="E71" s="185" t="s">
        <v>303</v>
      </c>
      <c r="F71" s="185" t="s">
        <v>249</v>
      </c>
      <c r="G71" s="202">
        <v>5</v>
      </c>
      <c r="H71" s="202">
        <v>6</v>
      </c>
      <c r="I71" s="202">
        <v>7</v>
      </c>
    </row>
    <row r="72" spans="1:9" x14ac:dyDescent="0.25">
      <c r="A72" s="199" t="s">
        <v>304</v>
      </c>
      <c r="B72" s="168" t="s">
        <v>69</v>
      </c>
      <c r="C72" s="168" t="s">
        <v>244</v>
      </c>
      <c r="D72" s="168" t="s">
        <v>300</v>
      </c>
      <c r="E72" s="168" t="s">
        <v>305</v>
      </c>
      <c r="F72" s="168"/>
      <c r="G72" s="200">
        <f>G73</f>
        <v>700</v>
      </c>
      <c r="H72" s="200">
        <f t="shared" ref="H72:I72" si="30">H73</f>
        <v>750</v>
      </c>
      <c r="I72" s="200">
        <f t="shared" si="30"/>
        <v>800</v>
      </c>
    </row>
    <row r="73" spans="1:9" ht="38.25" x14ac:dyDescent="0.25">
      <c r="A73" s="201" t="s">
        <v>402</v>
      </c>
      <c r="B73" s="185" t="s">
        <v>69</v>
      </c>
      <c r="C73" s="185" t="s">
        <v>244</v>
      </c>
      <c r="D73" s="185" t="s">
        <v>300</v>
      </c>
      <c r="E73" s="185" t="s">
        <v>305</v>
      </c>
      <c r="F73" s="185" t="s">
        <v>249</v>
      </c>
      <c r="G73" s="202">
        <v>700</v>
      </c>
      <c r="H73" s="202">
        <v>750</v>
      </c>
      <c r="I73" s="202">
        <v>800</v>
      </c>
    </row>
    <row r="74" spans="1:9" x14ac:dyDescent="0.25">
      <c r="A74" s="198" t="s">
        <v>93</v>
      </c>
      <c r="B74" s="197" t="s">
        <v>69</v>
      </c>
      <c r="C74" s="197" t="s">
        <v>306</v>
      </c>
      <c r="D74" s="197" t="s">
        <v>243</v>
      </c>
      <c r="E74" s="197"/>
      <c r="F74" s="197"/>
      <c r="G74" s="144">
        <f>G75+G84+G89</f>
        <v>32880.505190000003</v>
      </c>
      <c r="H74" s="144">
        <f>H75+H84+H89</f>
        <v>18900</v>
      </c>
      <c r="I74" s="144">
        <f>I75+I84+I89</f>
        <v>17700</v>
      </c>
    </row>
    <row r="75" spans="1:9" x14ac:dyDescent="0.25">
      <c r="A75" s="198" t="s">
        <v>95</v>
      </c>
      <c r="B75" s="197" t="s">
        <v>69</v>
      </c>
      <c r="C75" s="197" t="s">
        <v>306</v>
      </c>
      <c r="D75" s="197" t="s">
        <v>242</v>
      </c>
      <c r="E75" s="197"/>
      <c r="F75" s="197"/>
      <c r="G75" s="144">
        <f>G76+G78+G80+G82</f>
        <v>1585.03</v>
      </c>
      <c r="H75" s="144">
        <f t="shared" ref="H75:I75" si="31">H76+H78+H80+H82</f>
        <v>1700</v>
      </c>
      <c r="I75" s="144">
        <f t="shared" si="31"/>
        <v>1900</v>
      </c>
    </row>
    <row r="76" spans="1:9" ht="38.25" x14ac:dyDescent="0.25">
      <c r="A76" s="199" t="s">
        <v>307</v>
      </c>
      <c r="B76" s="168" t="s">
        <v>69</v>
      </c>
      <c r="C76" s="168" t="s">
        <v>306</v>
      </c>
      <c r="D76" s="168" t="s">
        <v>242</v>
      </c>
      <c r="E76" s="168" t="s">
        <v>308</v>
      </c>
      <c r="F76" s="168"/>
      <c r="G76" s="200">
        <f>G77</f>
        <v>0</v>
      </c>
      <c r="H76" s="200">
        <f t="shared" ref="H76:I76" si="32">H77</f>
        <v>0</v>
      </c>
      <c r="I76" s="200">
        <f t="shared" si="32"/>
        <v>0</v>
      </c>
    </row>
    <row r="77" spans="1:9" ht="38.25" x14ac:dyDescent="0.25">
      <c r="A77" s="201" t="s">
        <v>403</v>
      </c>
      <c r="B77" s="185" t="s">
        <v>69</v>
      </c>
      <c r="C77" s="185" t="s">
        <v>306</v>
      </c>
      <c r="D77" s="185" t="s">
        <v>242</v>
      </c>
      <c r="E77" s="185" t="s">
        <v>308</v>
      </c>
      <c r="F77" s="185" t="s">
        <v>268</v>
      </c>
      <c r="G77" s="202">
        <v>0</v>
      </c>
      <c r="H77" s="202">
        <v>0</v>
      </c>
      <c r="I77" s="202">
        <v>0</v>
      </c>
    </row>
    <row r="78" spans="1:9" ht="38.25" x14ac:dyDescent="0.25">
      <c r="A78" s="199" t="s">
        <v>309</v>
      </c>
      <c r="B78" s="168" t="s">
        <v>69</v>
      </c>
      <c r="C78" s="168" t="s">
        <v>306</v>
      </c>
      <c r="D78" s="168" t="s">
        <v>242</v>
      </c>
      <c r="E78" s="168" t="s">
        <v>310</v>
      </c>
      <c r="F78" s="168"/>
      <c r="G78" s="200">
        <f>G79</f>
        <v>35.03</v>
      </c>
      <c r="H78" s="200">
        <f t="shared" ref="H78:I78" si="33">H79</f>
        <v>0</v>
      </c>
      <c r="I78" s="200">
        <f t="shared" si="33"/>
        <v>0</v>
      </c>
    </row>
    <row r="79" spans="1:9" ht="51" x14ac:dyDescent="0.25">
      <c r="A79" s="201" t="s">
        <v>404</v>
      </c>
      <c r="B79" s="185" t="s">
        <v>69</v>
      </c>
      <c r="C79" s="185" t="s">
        <v>306</v>
      </c>
      <c r="D79" s="185" t="s">
        <v>242</v>
      </c>
      <c r="E79" s="185" t="s">
        <v>310</v>
      </c>
      <c r="F79" s="185" t="s">
        <v>268</v>
      </c>
      <c r="G79" s="202">
        <v>35.03</v>
      </c>
      <c r="H79" s="202">
        <v>0</v>
      </c>
      <c r="I79" s="202">
        <v>0</v>
      </c>
    </row>
    <row r="80" spans="1:9" ht="38.25" x14ac:dyDescent="0.25">
      <c r="A80" s="199" t="s">
        <v>185</v>
      </c>
      <c r="B80" s="168" t="s">
        <v>69</v>
      </c>
      <c r="C80" s="168" t="s">
        <v>306</v>
      </c>
      <c r="D80" s="168" t="s">
        <v>242</v>
      </c>
      <c r="E80" s="168" t="s">
        <v>311</v>
      </c>
      <c r="F80" s="168"/>
      <c r="G80" s="200">
        <f>G81</f>
        <v>250</v>
      </c>
      <c r="H80" s="200">
        <f t="shared" ref="H80:I80" si="34">H81</f>
        <v>300</v>
      </c>
      <c r="I80" s="200">
        <f t="shared" si="34"/>
        <v>400</v>
      </c>
    </row>
    <row r="81" spans="1:9" ht="63.75" x14ac:dyDescent="0.25">
      <c r="A81" s="201" t="s">
        <v>405</v>
      </c>
      <c r="B81" s="185" t="s">
        <v>69</v>
      </c>
      <c r="C81" s="185" t="s">
        <v>306</v>
      </c>
      <c r="D81" s="185" t="s">
        <v>242</v>
      </c>
      <c r="E81" s="185" t="s">
        <v>311</v>
      </c>
      <c r="F81" s="185" t="s">
        <v>249</v>
      </c>
      <c r="G81" s="202">
        <v>250</v>
      </c>
      <c r="H81" s="202">
        <v>300</v>
      </c>
      <c r="I81" s="202">
        <v>400</v>
      </c>
    </row>
    <row r="82" spans="1:9" ht="51" x14ac:dyDescent="0.25">
      <c r="A82" s="199" t="s">
        <v>312</v>
      </c>
      <c r="B82" s="168" t="s">
        <v>69</v>
      </c>
      <c r="C82" s="168" t="s">
        <v>306</v>
      </c>
      <c r="D82" s="168" t="s">
        <v>242</v>
      </c>
      <c r="E82" s="168" t="s">
        <v>313</v>
      </c>
      <c r="F82" s="168"/>
      <c r="G82" s="200">
        <f>G83</f>
        <v>1300</v>
      </c>
      <c r="H82" s="200">
        <f t="shared" ref="H82:I82" si="35">H83</f>
        <v>1400</v>
      </c>
      <c r="I82" s="200">
        <f t="shared" si="35"/>
        <v>1500</v>
      </c>
    </row>
    <row r="83" spans="1:9" ht="76.5" x14ac:dyDescent="0.25">
      <c r="A83" s="201" t="s">
        <v>406</v>
      </c>
      <c r="B83" s="185" t="s">
        <v>69</v>
      </c>
      <c r="C83" s="185" t="s">
        <v>306</v>
      </c>
      <c r="D83" s="185" t="s">
        <v>242</v>
      </c>
      <c r="E83" s="185" t="s">
        <v>313</v>
      </c>
      <c r="F83" s="185" t="s">
        <v>249</v>
      </c>
      <c r="G83" s="202">
        <v>1300</v>
      </c>
      <c r="H83" s="202">
        <v>1400</v>
      </c>
      <c r="I83" s="202">
        <v>1500</v>
      </c>
    </row>
    <row r="84" spans="1:9" x14ac:dyDescent="0.25">
      <c r="A84" s="198" t="s">
        <v>97</v>
      </c>
      <c r="B84" s="197" t="s">
        <v>69</v>
      </c>
      <c r="C84" s="197" t="s">
        <v>306</v>
      </c>
      <c r="D84" s="197" t="s">
        <v>281</v>
      </c>
      <c r="E84" s="197"/>
      <c r="F84" s="197"/>
      <c r="G84" s="144">
        <f>G85+G87</f>
        <v>238.22</v>
      </c>
      <c r="H84" s="144">
        <f t="shared" ref="H84:I84" si="36">H85+H87</f>
        <v>100</v>
      </c>
      <c r="I84" s="144">
        <f t="shared" si="36"/>
        <v>100</v>
      </c>
    </row>
    <row r="85" spans="1:9" ht="51" x14ac:dyDescent="0.25">
      <c r="A85" s="199" t="s">
        <v>189</v>
      </c>
      <c r="B85" s="168" t="s">
        <v>69</v>
      </c>
      <c r="C85" s="168" t="s">
        <v>306</v>
      </c>
      <c r="D85" s="168" t="s">
        <v>281</v>
      </c>
      <c r="E85" s="168" t="s">
        <v>314</v>
      </c>
      <c r="F85" s="168"/>
      <c r="G85" s="200">
        <f>G86</f>
        <v>138.22</v>
      </c>
      <c r="H85" s="200">
        <f t="shared" ref="H85:I85" si="37">H86</f>
        <v>0</v>
      </c>
      <c r="I85" s="200">
        <f t="shared" si="37"/>
        <v>0</v>
      </c>
    </row>
    <row r="86" spans="1:9" ht="63.75" x14ac:dyDescent="0.25">
      <c r="A86" s="201" t="s">
        <v>407</v>
      </c>
      <c r="B86" s="185" t="s">
        <v>69</v>
      </c>
      <c r="C86" s="185" t="s">
        <v>306</v>
      </c>
      <c r="D86" s="185" t="s">
        <v>281</v>
      </c>
      <c r="E86" s="185" t="s">
        <v>314</v>
      </c>
      <c r="F86" s="185" t="s">
        <v>268</v>
      </c>
      <c r="G86" s="202">
        <v>138.22</v>
      </c>
      <c r="H86" s="202">
        <v>0</v>
      </c>
      <c r="I86" s="202">
        <v>0</v>
      </c>
    </row>
    <row r="87" spans="1:9" ht="38.25" x14ac:dyDescent="0.25">
      <c r="A87" s="199" t="s">
        <v>185</v>
      </c>
      <c r="B87" s="168" t="s">
        <v>69</v>
      </c>
      <c r="C87" s="168" t="s">
        <v>306</v>
      </c>
      <c r="D87" s="168" t="s">
        <v>281</v>
      </c>
      <c r="E87" s="168" t="s">
        <v>311</v>
      </c>
      <c r="F87" s="168"/>
      <c r="G87" s="200">
        <f>G88</f>
        <v>100</v>
      </c>
      <c r="H87" s="200">
        <f t="shared" ref="H87:I87" si="38">H88</f>
        <v>100</v>
      </c>
      <c r="I87" s="200">
        <f t="shared" si="38"/>
        <v>100</v>
      </c>
    </row>
    <row r="88" spans="1:9" ht="63.75" x14ac:dyDescent="0.25">
      <c r="A88" s="201" t="s">
        <v>405</v>
      </c>
      <c r="B88" s="185" t="s">
        <v>69</v>
      </c>
      <c r="C88" s="185" t="s">
        <v>306</v>
      </c>
      <c r="D88" s="185" t="s">
        <v>281</v>
      </c>
      <c r="E88" s="185" t="s">
        <v>311</v>
      </c>
      <c r="F88" s="185" t="s">
        <v>249</v>
      </c>
      <c r="G88" s="202">
        <v>100</v>
      </c>
      <c r="H88" s="202">
        <v>100</v>
      </c>
      <c r="I88" s="202">
        <v>100</v>
      </c>
    </row>
    <row r="89" spans="1:9" x14ac:dyDescent="0.25">
      <c r="A89" s="198" t="s">
        <v>99</v>
      </c>
      <c r="B89" s="197" t="s">
        <v>69</v>
      </c>
      <c r="C89" s="197" t="s">
        <v>306</v>
      </c>
      <c r="D89" s="197" t="s">
        <v>282</v>
      </c>
      <c r="E89" s="197"/>
      <c r="F89" s="197"/>
      <c r="G89" s="144">
        <f>G90+G92+G94+G96+G98+G100+G102</f>
        <v>31057.255190000003</v>
      </c>
      <c r="H89" s="144">
        <f>H90+H92+H94+H96+H98+H100+H102</f>
        <v>17100</v>
      </c>
      <c r="I89" s="144">
        <f t="shared" ref="I89" si="39">I90+I92+I94+I96+I98+I100+I102</f>
        <v>15700</v>
      </c>
    </row>
    <row r="90" spans="1:9" ht="25.5" x14ac:dyDescent="0.25">
      <c r="A90" s="199" t="s">
        <v>408</v>
      </c>
      <c r="B90" s="168" t="s">
        <v>69</v>
      </c>
      <c r="C90" s="168" t="s">
        <v>306</v>
      </c>
      <c r="D90" s="168" t="s">
        <v>282</v>
      </c>
      <c r="E90" s="168" t="s">
        <v>433</v>
      </c>
      <c r="F90" s="168"/>
      <c r="G90" s="200">
        <f>G91</f>
        <v>11890.71313</v>
      </c>
      <c r="H90" s="200">
        <f t="shared" ref="H90:I90" si="40">H91</f>
        <v>0</v>
      </c>
      <c r="I90" s="200">
        <f t="shared" si="40"/>
        <v>0</v>
      </c>
    </row>
    <row r="91" spans="1:9" ht="25.5" x14ac:dyDescent="0.25">
      <c r="A91" s="201" t="s">
        <v>434</v>
      </c>
      <c r="B91" s="185" t="s">
        <v>69</v>
      </c>
      <c r="C91" s="185" t="s">
        <v>306</v>
      </c>
      <c r="D91" s="185" t="s">
        <v>282</v>
      </c>
      <c r="E91" s="185" t="s">
        <v>433</v>
      </c>
      <c r="F91" s="185" t="s">
        <v>249</v>
      </c>
      <c r="G91" s="202">
        <v>11890.71313</v>
      </c>
      <c r="H91" s="202">
        <v>0</v>
      </c>
      <c r="I91" s="202">
        <v>0</v>
      </c>
    </row>
    <row r="92" spans="1:9" x14ac:dyDescent="0.25">
      <c r="A92" s="199" t="s">
        <v>315</v>
      </c>
      <c r="B92" s="168" t="s">
        <v>69</v>
      </c>
      <c r="C92" s="168" t="s">
        <v>306</v>
      </c>
      <c r="D92" s="168" t="s">
        <v>282</v>
      </c>
      <c r="E92" s="168" t="s">
        <v>316</v>
      </c>
      <c r="F92" s="168"/>
      <c r="G92" s="200">
        <f>G93</f>
        <v>5000</v>
      </c>
      <c r="H92" s="200">
        <f t="shared" ref="H92:I92" si="41">H93</f>
        <v>5800</v>
      </c>
      <c r="I92" s="200">
        <f t="shared" si="41"/>
        <v>6500</v>
      </c>
    </row>
    <row r="93" spans="1:9" ht="38.25" x14ac:dyDescent="0.25">
      <c r="A93" s="201" t="s">
        <v>409</v>
      </c>
      <c r="B93" s="185" t="s">
        <v>69</v>
      </c>
      <c r="C93" s="185" t="s">
        <v>306</v>
      </c>
      <c r="D93" s="185" t="s">
        <v>282</v>
      </c>
      <c r="E93" s="185" t="s">
        <v>316</v>
      </c>
      <c r="F93" s="185" t="s">
        <v>249</v>
      </c>
      <c r="G93" s="202">
        <v>5000</v>
      </c>
      <c r="H93" s="202">
        <v>5800</v>
      </c>
      <c r="I93" s="202">
        <v>6500</v>
      </c>
    </row>
    <row r="94" spans="1:9" x14ac:dyDescent="0.25">
      <c r="A94" s="199" t="s">
        <v>410</v>
      </c>
      <c r="B94" s="168" t="s">
        <v>69</v>
      </c>
      <c r="C94" s="168" t="s">
        <v>306</v>
      </c>
      <c r="D94" s="168" t="s">
        <v>282</v>
      </c>
      <c r="E94" s="168" t="s">
        <v>411</v>
      </c>
      <c r="F94" s="168"/>
      <c r="G94" s="200">
        <f>G95</f>
        <v>300</v>
      </c>
      <c r="H94" s="200">
        <f t="shared" ref="H94:I94" si="42">H95</f>
        <v>300</v>
      </c>
      <c r="I94" s="200">
        <f t="shared" si="42"/>
        <v>0</v>
      </c>
    </row>
    <row r="95" spans="1:9" ht="38.25" x14ac:dyDescent="0.25">
      <c r="A95" s="201" t="s">
        <v>412</v>
      </c>
      <c r="B95" s="185" t="s">
        <v>69</v>
      </c>
      <c r="C95" s="185" t="s">
        <v>306</v>
      </c>
      <c r="D95" s="185" t="s">
        <v>282</v>
      </c>
      <c r="E95" s="185" t="s">
        <v>411</v>
      </c>
      <c r="F95" s="185" t="s">
        <v>249</v>
      </c>
      <c r="G95" s="202">
        <v>300</v>
      </c>
      <c r="H95" s="202">
        <v>300</v>
      </c>
      <c r="I95" s="202">
        <v>0</v>
      </c>
    </row>
    <row r="96" spans="1:9" x14ac:dyDescent="0.25">
      <c r="A96" s="199" t="s">
        <v>317</v>
      </c>
      <c r="B96" s="168" t="s">
        <v>69</v>
      </c>
      <c r="C96" s="168" t="s">
        <v>306</v>
      </c>
      <c r="D96" s="168" t="s">
        <v>282</v>
      </c>
      <c r="E96" s="168" t="s">
        <v>318</v>
      </c>
      <c r="F96" s="168"/>
      <c r="G96" s="200">
        <f>G97</f>
        <v>5051.95</v>
      </c>
      <c r="H96" s="200">
        <f>H97</f>
        <v>10800</v>
      </c>
      <c r="I96" s="200">
        <f t="shared" ref="I96" si="43">I97</f>
        <v>9000</v>
      </c>
    </row>
    <row r="97" spans="1:9" ht="38.25" x14ac:dyDescent="0.25">
      <c r="A97" s="201" t="s">
        <v>413</v>
      </c>
      <c r="B97" s="185" t="s">
        <v>69</v>
      </c>
      <c r="C97" s="185" t="s">
        <v>306</v>
      </c>
      <c r="D97" s="185" t="s">
        <v>282</v>
      </c>
      <c r="E97" s="185" t="s">
        <v>318</v>
      </c>
      <c r="F97" s="185" t="s">
        <v>249</v>
      </c>
      <c r="G97" s="202">
        <v>5051.95</v>
      </c>
      <c r="H97" s="202">
        <v>10800</v>
      </c>
      <c r="I97" s="202">
        <v>9000</v>
      </c>
    </row>
    <row r="98" spans="1:9" ht="25.5" x14ac:dyDescent="0.25">
      <c r="A98" s="199" t="s">
        <v>201</v>
      </c>
      <c r="B98" s="168" t="s">
        <v>69</v>
      </c>
      <c r="C98" s="168" t="s">
        <v>306</v>
      </c>
      <c r="D98" s="168" t="s">
        <v>282</v>
      </c>
      <c r="E98" s="168" t="s">
        <v>200</v>
      </c>
      <c r="F98" s="168"/>
      <c r="G98" s="200">
        <f>G99</f>
        <v>5566.97955</v>
      </c>
      <c r="H98" s="200">
        <v>200</v>
      </c>
      <c r="I98" s="200">
        <v>200</v>
      </c>
    </row>
    <row r="99" spans="1:9" ht="51" x14ac:dyDescent="0.25">
      <c r="A99" s="201" t="s">
        <v>414</v>
      </c>
      <c r="B99" s="185" t="s">
        <v>69</v>
      </c>
      <c r="C99" s="185" t="s">
        <v>306</v>
      </c>
      <c r="D99" s="185" t="s">
        <v>282</v>
      </c>
      <c r="E99" s="185" t="s">
        <v>200</v>
      </c>
      <c r="F99" s="185" t="s">
        <v>249</v>
      </c>
      <c r="G99" s="202">
        <v>5566.97955</v>
      </c>
      <c r="H99" s="202">
        <v>200</v>
      </c>
      <c r="I99" s="202">
        <v>200</v>
      </c>
    </row>
    <row r="100" spans="1:9" ht="89.25" x14ac:dyDescent="0.25">
      <c r="A100" s="209" t="s">
        <v>319</v>
      </c>
      <c r="B100" s="168" t="s">
        <v>69</v>
      </c>
      <c r="C100" s="168" t="s">
        <v>306</v>
      </c>
      <c r="D100" s="168" t="s">
        <v>282</v>
      </c>
      <c r="E100" s="168" t="s">
        <v>320</v>
      </c>
      <c r="F100" s="168"/>
      <c r="G100" s="200">
        <f>G101</f>
        <v>2499.4806400000002</v>
      </c>
      <c r="H100" s="200">
        <f t="shared" ref="H100:I100" si="44">H101</f>
        <v>0</v>
      </c>
      <c r="I100" s="200">
        <f t="shared" si="44"/>
        <v>0</v>
      </c>
    </row>
    <row r="101" spans="1:9" ht="114.75" x14ac:dyDescent="0.25">
      <c r="A101" s="203" t="s">
        <v>415</v>
      </c>
      <c r="B101" s="185" t="s">
        <v>69</v>
      </c>
      <c r="C101" s="185" t="s">
        <v>306</v>
      </c>
      <c r="D101" s="185" t="s">
        <v>282</v>
      </c>
      <c r="E101" s="185" t="s">
        <v>320</v>
      </c>
      <c r="F101" s="185" t="s">
        <v>249</v>
      </c>
      <c r="G101" s="202">
        <v>2499.4806400000002</v>
      </c>
      <c r="H101" s="202">
        <v>0</v>
      </c>
      <c r="I101" s="202">
        <v>0</v>
      </c>
    </row>
    <row r="102" spans="1:9" ht="51" x14ac:dyDescent="0.25">
      <c r="A102" s="199" t="s">
        <v>208</v>
      </c>
      <c r="B102" s="168" t="s">
        <v>69</v>
      </c>
      <c r="C102" s="168" t="s">
        <v>306</v>
      </c>
      <c r="D102" s="168" t="s">
        <v>282</v>
      </c>
      <c r="E102" s="168" t="s">
        <v>193</v>
      </c>
      <c r="F102" s="168"/>
      <c r="G102" s="200">
        <f>G103</f>
        <v>748.13187000000005</v>
      </c>
      <c r="H102" s="200">
        <f t="shared" ref="H102:I102" si="45">H103</f>
        <v>0</v>
      </c>
      <c r="I102" s="200">
        <f t="shared" si="45"/>
        <v>0</v>
      </c>
    </row>
    <row r="103" spans="1:9" ht="76.5" x14ac:dyDescent="0.25">
      <c r="A103" s="201" t="s">
        <v>416</v>
      </c>
      <c r="B103" s="185" t="s">
        <v>69</v>
      </c>
      <c r="C103" s="185" t="s">
        <v>306</v>
      </c>
      <c r="D103" s="185" t="s">
        <v>282</v>
      </c>
      <c r="E103" s="185" t="s">
        <v>193</v>
      </c>
      <c r="F103" s="185" t="s">
        <v>249</v>
      </c>
      <c r="G103" s="202">
        <v>748.13187000000005</v>
      </c>
      <c r="H103" s="202">
        <v>0</v>
      </c>
      <c r="I103" s="202">
        <v>0</v>
      </c>
    </row>
    <row r="104" spans="1:9" x14ac:dyDescent="0.25">
      <c r="A104" s="198" t="s">
        <v>101</v>
      </c>
      <c r="B104" s="197" t="s">
        <v>69</v>
      </c>
      <c r="C104" s="197" t="s">
        <v>321</v>
      </c>
      <c r="D104" s="197" t="s">
        <v>243</v>
      </c>
      <c r="E104" s="197"/>
      <c r="F104" s="197"/>
      <c r="G104" s="144">
        <f>G105+G108</f>
        <v>758.62</v>
      </c>
      <c r="H104" s="144">
        <f t="shared" ref="H104:I104" si="46">H105+H108</f>
        <v>758.62</v>
      </c>
      <c r="I104" s="144">
        <f t="shared" si="46"/>
        <v>758.62</v>
      </c>
    </row>
    <row r="105" spans="1:9" ht="25.5" x14ac:dyDescent="0.25">
      <c r="A105" s="198" t="s">
        <v>417</v>
      </c>
      <c r="B105" s="197" t="s">
        <v>69</v>
      </c>
      <c r="C105" s="197" t="s">
        <v>321</v>
      </c>
      <c r="D105" s="197" t="s">
        <v>306</v>
      </c>
      <c r="E105" s="197"/>
      <c r="F105" s="197"/>
      <c r="G105" s="144">
        <f>G106</f>
        <v>100</v>
      </c>
      <c r="H105" s="144">
        <f t="shared" ref="H105:I106" si="47">H106</f>
        <v>100</v>
      </c>
      <c r="I105" s="144">
        <f t="shared" si="47"/>
        <v>100</v>
      </c>
    </row>
    <row r="106" spans="1:9" x14ac:dyDescent="0.25">
      <c r="A106" s="199" t="s">
        <v>181</v>
      </c>
      <c r="B106" s="168" t="s">
        <v>69</v>
      </c>
      <c r="C106" s="168" t="s">
        <v>321</v>
      </c>
      <c r="D106" s="168" t="s">
        <v>306</v>
      </c>
      <c r="E106" s="168" t="s">
        <v>262</v>
      </c>
      <c r="F106" s="168"/>
      <c r="G106" s="200">
        <f>G107</f>
        <v>100</v>
      </c>
      <c r="H106" s="200">
        <f t="shared" si="47"/>
        <v>100</v>
      </c>
      <c r="I106" s="200">
        <f t="shared" si="47"/>
        <v>100</v>
      </c>
    </row>
    <row r="107" spans="1:9" ht="51" x14ac:dyDescent="0.25">
      <c r="A107" s="201" t="s">
        <v>385</v>
      </c>
      <c r="B107" s="185" t="s">
        <v>69</v>
      </c>
      <c r="C107" s="185" t="s">
        <v>321</v>
      </c>
      <c r="D107" s="185" t="s">
        <v>306</v>
      </c>
      <c r="E107" s="185" t="s">
        <v>262</v>
      </c>
      <c r="F107" s="185" t="s">
        <v>249</v>
      </c>
      <c r="G107" s="202">
        <v>100</v>
      </c>
      <c r="H107" s="202">
        <v>100</v>
      </c>
      <c r="I107" s="202">
        <v>100</v>
      </c>
    </row>
    <row r="108" spans="1:9" x14ac:dyDescent="0.25">
      <c r="A108" s="198" t="s">
        <v>322</v>
      </c>
      <c r="B108" s="197" t="s">
        <v>69</v>
      </c>
      <c r="C108" s="197" t="s">
        <v>321</v>
      </c>
      <c r="D108" s="197" t="s">
        <v>321</v>
      </c>
      <c r="E108" s="197"/>
      <c r="F108" s="197"/>
      <c r="G108" s="144">
        <f>G109+G111</f>
        <v>658.62</v>
      </c>
      <c r="H108" s="144">
        <f t="shared" ref="H108:I108" si="48">H109+H111</f>
        <v>658.62</v>
      </c>
      <c r="I108" s="144">
        <f t="shared" si="48"/>
        <v>658.62</v>
      </c>
    </row>
    <row r="109" spans="1:9" ht="25.5" x14ac:dyDescent="0.25">
      <c r="A109" s="199" t="s">
        <v>324</v>
      </c>
      <c r="B109" s="168" t="s">
        <v>69</v>
      </c>
      <c r="C109" s="168" t="s">
        <v>321</v>
      </c>
      <c r="D109" s="168" t="s">
        <v>321</v>
      </c>
      <c r="E109" s="168" t="s">
        <v>325</v>
      </c>
      <c r="F109" s="168"/>
      <c r="G109" s="200">
        <f>G110</f>
        <v>210</v>
      </c>
      <c r="H109" s="200">
        <f t="shared" ref="H109:I109" si="49">H110</f>
        <v>210</v>
      </c>
      <c r="I109" s="200">
        <f t="shared" si="49"/>
        <v>210</v>
      </c>
    </row>
    <row r="110" spans="1:9" ht="51" x14ac:dyDescent="0.25">
      <c r="A110" s="201" t="s">
        <v>418</v>
      </c>
      <c r="B110" s="185" t="s">
        <v>69</v>
      </c>
      <c r="C110" s="185" t="s">
        <v>321</v>
      </c>
      <c r="D110" s="185" t="s">
        <v>321</v>
      </c>
      <c r="E110" s="185" t="s">
        <v>325</v>
      </c>
      <c r="F110" s="185" t="s">
        <v>249</v>
      </c>
      <c r="G110" s="202">
        <v>210</v>
      </c>
      <c r="H110" s="202">
        <v>210</v>
      </c>
      <c r="I110" s="202">
        <v>210</v>
      </c>
    </row>
    <row r="111" spans="1:9" ht="38.25" x14ac:dyDescent="0.25">
      <c r="A111" s="199" t="s">
        <v>326</v>
      </c>
      <c r="B111" s="168" t="s">
        <v>69</v>
      </c>
      <c r="C111" s="168" t="s">
        <v>321</v>
      </c>
      <c r="D111" s="168" t="s">
        <v>321</v>
      </c>
      <c r="E111" s="168" t="s">
        <v>327</v>
      </c>
      <c r="F111" s="168"/>
      <c r="G111" s="200">
        <f>G112</f>
        <v>448.62</v>
      </c>
      <c r="H111" s="200">
        <f t="shared" ref="H111:I111" si="50">H112</f>
        <v>448.62</v>
      </c>
      <c r="I111" s="200">
        <f t="shared" si="50"/>
        <v>448.62</v>
      </c>
    </row>
    <row r="112" spans="1:9" ht="102" x14ac:dyDescent="0.25">
      <c r="A112" s="203" t="s">
        <v>419</v>
      </c>
      <c r="B112" s="185" t="s">
        <v>69</v>
      </c>
      <c r="C112" s="185" t="s">
        <v>321</v>
      </c>
      <c r="D112" s="185" t="s">
        <v>321</v>
      </c>
      <c r="E112" s="185" t="s">
        <v>327</v>
      </c>
      <c r="F112" s="185" t="s">
        <v>257</v>
      </c>
      <c r="G112" s="202">
        <v>448.62</v>
      </c>
      <c r="H112" s="202">
        <v>448.62</v>
      </c>
      <c r="I112" s="202">
        <v>448.62</v>
      </c>
    </row>
    <row r="113" spans="1:9" x14ac:dyDescent="0.25">
      <c r="A113" s="198" t="s">
        <v>109</v>
      </c>
      <c r="B113" s="197" t="s">
        <v>69</v>
      </c>
      <c r="C113" s="197" t="s">
        <v>328</v>
      </c>
      <c r="D113" s="197" t="s">
        <v>243</v>
      </c>
      <c r="E113" s="197"/>
      <c r="F113" s="197"/>
      <c r="G113" s="144">
        <f>G114</f>
        <v>13711.8</v>
      </c>
      <c r="H113" s="144">
        <f t="shared" ref="H113:I113" si="51">H114</f>
        <v>14345.64</v>
      </c>
      <c r="I113" s="144">
        <f t="shared" si="51"/>
        <v>15222.22</v>
      </c>
    </row>
    <row r="114" spans="1:9" x14ac:dyDescent="0.25">
      <c r="A114" s="198" t="s">
        <v>111</v>
      </c>
      <c r="B114" s="197" t="s">
        <v>69</v>
      </c>
      <c r="C114" s="197" t="s">
        <v>328</v>
      </c>
      <c r="D114" s="197" t="s">
        <v>242</v>
      </c>
      <c r="E114" s="197"/>
      <c r="F114" s="197"/>
      <c r="G114" s="144">
        <f>G115+G118+G121+G123</f>
        <v>13711.8</v>
      </c>
      <c r="H114" s="144">
        <f>H115+H118+H121+H123</f>
        <v>14345.64</v>
      </c>
      <c r="I114" s="144">
        <f>I115+I118+I121+I123</f>
        <v>15222.22</v>
      </c>
    </row>
    <row r="115" spans="1:9" ht="25.5" x14ac:dyDescent="0.25">
      <c r="A115" s="199" t="s">
        <v>329</v>
      </c>
      <c r="B115" s="168" t="s">
        <v>69</v>
      </c>
      <c r="C115" s="168" t="s">
        <v>328</v>
      </c>
      <c r="D115" s="168" t="s">
        <v>242</v>
      </c>
      <c r="E115" s="168" t="s">
        <v>194</v>
      </c>
      <c r="F115" s="168"/>
      <c r="G115" s="200">
        <f>SUM(G116:G117)</f>
        <v>7193.83</v>
      </c>
      <c r="H115" s="200">
        <f>SUM(H116:H117)</f>
        <v>7442.1030000000001</v>
      </c>
      <c r="I115" s="200">
        <f>SUM(I116:I117)</f>
        <v>7777.4930000000004</v>
      </c>
    </row>
    <row r="116" spans="1:9" ht="89.25" x14ac:dyDescent="0.25">
      <c r="A116" s="203" t="s">
        <v>420</v>
      </c>
      <c r="B116" s="185" t="s">
        <v>69</v>
      </c>
      <c r="C116" s="185" t="s">
        <v>328</v>
      </c>
      <c r="D116" s="185" t="s">
        <v>242</v>
      </c>
      <c r="E116" s="185" t="s">
        <v>194</v>
      </c>
      <c r="F116" s="185" t="s">
        <v>257</v>
      </c>
      <c r="G116" s="202">
        <v>5250.83</v>
      </c>
      <c r="H116" s="202">
        <f>4196.623+1237.18</f>
        <v>5433.8029999999999</v>
      </c>
      <c r="I116" s="202">
        <f>4364.488+1287.875</f>
        <v>5652.3630000000003</v>
      </c>
    </row>
    <row r="117" spans="1:9" ht="51" x14ac:dyDescent="0.25">
      <c r="A117" s="201" t="s">
        <v>421</v>
      </c>
      <c r="B117" s="185" t="s">
        <v>69</v>
      </c>
      <c r="C117" s="185" t="s">
        <v>328</v>
      </c>
      <c r="D117" s="185" t="s">
        <v>242</v>
      </c>
      <c r="E117" s="185" t="s">
        <v>194</v>
      </c>
      <c r="F117" s="185" t="s">
        <v>249</v>
      </c>
      <c r="G117" s="202">
        <v>1943</v>
      </c>
      <c r="H117" s="202">
        <v>2008.3</v>
      </c>
      <c r="I117" s="202">
        <v>2125.13</v>
      </c>
    </row>
    <row r="118" spans="1:9" ht="25.5" x14ac:dyDescent="0.25">
      <c r="A118" s="199" t="s">
        <v>330</v>
      </c>
      <c r="B118" s="168" t="s">
        <v>69</v>
      </c>
      <c r="C118" s="168" t="s">
        <v>328</v>
      </c>
      <c r="D118" s="168" t="s">
        <v>242</v>
      </c>
      <c r="E118" s="168" t="s">
        <v>331</v>
      </c>
      <c r="F118" s="168"/>
      <c r="G118" s="200">
        <f>SUM(G119:G120)</f>
        <v>1054.17</v>
      </c>
      <c r="H118" s="200">
        <f t="shared" ref="H118:I118" si="52">SUM(H119:H120)</f>
        <v>1114.1369999999999</v>
      </c>
      <c r="I118" s="200">
        <f t="shared" si="52"/>
        <v>1155.327</v>
      </c>
    </row>
    <row r="119" spans="1:9" ht="76.5" x14ac:dyDescent="0.25">
      <c r="A119" s="201" t="s">
        <v>422</v>
      </c>
      <c r="B119" s="185" t="s">
        <v>69</v>
      </c>
      <c r="C119" s="185" t="s">
        <v>328</v>
      </c>
      <c r="D119" s="185" t="s">
        <v>242</v>
      </c>
      <c r="E119" s="185" t="s">
        <v>331</v>
      </c>
      <c r="F119" s="185" t="s">
        <v>257</v>
      </c>
      <c r="G119" s="202">
        <v>754.17</v>
      </c>
      <c r="H119" s="202">
        <v>784.13699999999994</v>
      </c>
      <c r="I119" s="202">
        <v>815.327</v>
      </c>
    </row>
    <row r="120" spans="1:9" ht="51" x14ac:dyDescent="0.25">
      <c r="A120" s="201" t="s">
        <v>423</v>
      </c>
      <c r="B120" s="185" t="s">
        <v>69</v>
      </c>
      <c r="C120" s="185" t="s">
        <v>328</v>
      </c>
      <c r="D120" s="185" t="s">
        <v>242</v>
      </c>
      <c r="E120" s="185" t="s">
        <v>331</v>
      </c>
      <c r="F120" s="185" t="s">
        <v>249</v>
      </c>
      <c r="G120" s="202">
        <v>300</v>
      </c>
      <c r="H120" s="202">
        <v>330</v>
      </c>
      <c r="I120" s="202">
        <v>340</v>
      </c>
    </row>
    <row r="121" spans="1:9" ht="25.5" x14ac:dyDescent="0.25">
      <c r="A121" s="199" t="s">
        <v>332</v>
      </c>
      <c r="B121" s="168" t="s">
        <v>69</v>
      </c>
      <c r="C121" s="168" t="s">
        <v>328</v>
      </c>
      <c r="D121" s="168" t="s">
        <v>242</v>
      </c>
      <c r="E121" s="168" t="s">
        <v>333</v>
      </c>
      <c r="F121" s="168"/>
      <c r="G121" s="200">
        <f>G122</f>
        <v>1500</v>
      </c>
      <c r="H121" s="200">
        <f t="shared" ref="H121:I121" si="53">H122</f>
        <v>2500</v>
      </c>
      <c r="I121" s="200">
        <f t="shared" si="53"/>
        <v>3000</v>
      </c>
    </row>
    <row r="122" spans="1:9" ht="51" x14ac:dyDescent="0.25">
      <c r="A122" s="201" t="s">
        <v>424</v>
      </c>
      <c r="B122" s="185" t="s">
        <v>69</v>
      </c>
      <c r="C122" s="185" t="s">
        <v>328</v>
      </c>
      <c r="D122" s="185" t="s">
        <v>242</v>
      </c>
      <c r="E122" s="185" t="s">
        <v>333</v>
      </c>
      <c r="F122" s="185" t="s">
        <v>249</v>
      </c>
      <c r="G122" s="202">
        <v>1500</v>
      </c>
      <c r="H122" s="202">
        <v>2500</v>
      </c>
      <c r="I122" s="202">
        <v>3000</v>
      </c>
    </row>
    <row r="123" spans="1:9" ht="89.25" x14ac:dyDescent="0.25">
      <c r="A123" s="209" t="s">
        <v>334</v>
      </c>
      <c r="B123" s="168" t="s">
        <v>69</v>
      </c>
      <c r="C123" s="168" t="s">
        <v>328</v>
      </c>
      <c r="D123" s="168" t="s">
        <v>242</v>
      </c>
      <c r="E123" s="168" t="s">
        <v>335</v>
      </c>
      <c r="F123" s="168"/>
      <c r="G123" s="200">
        <f>G124</f>
        <v>3963.8</v>
      </c>
      <c r="H123" s="200">
        <f t="shared" ref="H123:I123" si="54">H124</f>
        <v>3289.4</v>
      </c>
      <c r="I123" s="200">
        <f t="shared" si="54"/>
        <v>3289.4</v>
      </c>
    </row>
    <row r="124" spans="1:9" ht="153" x14ac:dyDescent="0.25">
      <c r="A124" s="203" t="s">
        <v>425</v>
      </c>
      <c r="B124" s="185" t="s">
        <v>69</v>
      </c>
      <c r="C124" s="185" t="s">
        <v>328</v>
      </c>
      <c r="D124" s="185" t="s">
        <v>242</v>
      </c>
      <c r="E124" s="185" t="s">
        <v>335</v>
      </c>
      <c r="F124" s="185" t="s">
        <v>257</v>
      </c>
      <c r="G124" s="202">
        <v>3963.8</v>
      </c>
      <c r="H124" s="202">
        <f>2531.474+757.926</f>
        <v>3289.4</v>
      </c>
      <c r="I124" s="202">
        <v>3289.4</v>
      </c>
    </row>
    <row r="125" spans="1:9" x14ac:dyDescent="0.25">
      <c r="A125" s="198" t="s">
        <v>105</v>
      </c>
      <c r="B125" s="197" t="s">
        <v>69</v>
      </c>
      <c r="C125" s="197" t="s">
        <v>336</v>
      </c>
      <c r="D125" s="197" t="s">
        <v>243</v>
      </c>
      <c r="E125" s="197"/>
      <c r="F125" s="197"/>
      <c r="G125" s="144">
        <f>G126</f>
        <v>941.36699999999996</v>
      </c>
      <c r="H125" s="144">
        <f t="shared" ref="H125:I127" si="55">H126</f>
        <v>984.67</v>
      </c>
      <c r="I125" s="144">
        <f t="shared" si="55"/>
        <v>1029.9649999999999</v>
      </c>
    </row>
    <row r="126" spans="1:9" x14ac:dyDescent="0.25">
      <c r="A126" s="198" t="s">
        <v>107</v>
      </c>
      <c r="B126" s="197" t="s">
        <v>69</v>
      </c>
      <c r="C126" s="197" t="s">
        <v>336</v>
      </c>
      <c r="D126" s="197" t="s">
        <v>242</v>
      </c>
      <c r="E126" s="197"/>
      <c r="F126" s="197"/>
      <c r="G126" s="144">
        <f>G127</f>
        <v>941.36699999999996</v>
      </c>
      <c r="H126" s="144">
        <f t="shared" si="55"/>
        <v>984.67</v>
      </c>
      <c r="I126" s="144">
        <f t="shared" si="55"/>
        <v>1029.9649999999999</v>
      </c>
    </row>
    <row r="127" spans="1:9" x14ac:dyDescent="0.25">
      <c r="A127" s="199" t="s">
        <v>186</v>
      </c>
      <c r="B127" s="168" t="s">
        <v>69</v>
      </c>
      <c r="C127" s="168" t="s">
        <v>336</v>
      </c>
      <c r="D127" s="168" t="s">
        <v>242</v>
      </c>
      <c r="E127" s="168" t="s">
        <v>337</v>
      </c>
      <c r="F127" s="168"/>
      <c r="G127" s="200">
        <f>G128</f>
        <v>941.36699999999996</v>
      </c>
      <c r="H127" s="200">
        <f t="shared" si="55"/>
        <v>984.67</v>
      </c>
      <c r="I127" s="200">
        <f t="shared" si="55"/>
        <v>1029.9649999999999</v>
      </c>
    </row>
    <row r="128" spans="1:9" ht="38.25" x14ac:dyDescent="0.25">
      <c r="A128" s="201" t="s">
        <v>426</v>
      </c>
      <c r="B128" s="185" t="s">
        <v>69</v>
      </c>
      <c r="C128" s="185" t="s">
        <v>336</v>
      </c>
      <c r="D128" s="185" t="s">
        <v>242</v>
      </c>
      <c r="E128" s="185" t="s">
        <v>337</v>
      </c>
      <c r="F128" s="185" t="s">
        <v>251</v>
      </c>
      <c r="G128" s="202">
        <v>941.36699999999996</v>
      </c>
      <c r="H128" s="202">
        <v>984.67</v>
      </c>
      <c r="I128" s="202">
        <v>1029.9649999999999</v>
      </c>
    </row>
    <row r="129" spans="1:9" x14ac:dyDescent="0.25">
      <c r="A129" s="198" t="s">
        <v>113</v>
      </c>
      <c r="B129" s="197" t="s">
        <v>69</v>
      </c>
      <c r="C129" s="197" t="s">
        <v>272</v>
      </c>
      <c r="D129" s="197" t="s">
        <v>243</v>
      </c>
      <c r="E129" s="197"/>
      <c r="F129" s="197"/>
      <c r="G129" s="144">
        <f>G130</f>
        <v>1000</v>
      </c>
      <c r="H129" s="144">
        <f t="shared" ref="H129:I131" si="56">H130</f>
        <v>1200</v>
      </c>
      <c r="I129" s="144">
        <f t="shared" si="56"/>
        <v>1500</v>
      </c>
    </row>
    <row r="130" spans="1:9" x14ac:dyDescent="0.25">
      <c r="A130" s="198" t="s">
        <v>115</v>
      </c>
      <c r="B130" s="197" t="s">
        <v>69</v>
      </c>
      <c r="C130" s="197" t="s">
        <v>272</v>
      </c>
      <c r="D130" s="197" t="s">
        <v>281</v>
      </c>
      <c r="E130" s="197"/>
      <c r="F130" s="197"/>
      <c r="G130" s="144">
        <f>G131</f>
        <v>1000</v>
      </c>
      <c r="H130" s="144">
        <f t="shared" si="56"/>
        <v>1200</v>
      </c>
      <c r="I130" s="144">
        <f t="shared" si="56"/>
        <v>1500</v>
      </c>
    </row>
    <row r="131" spans="1:9" ht="25.5" x14ac:dyDescent="0.25">
      <c r="A131" s="199" t="s">
        <v>338</v>
      </c>
      <c r="B131" s="168" t="s">
        <v>69</v>
      </c>
      <c r="C131" s="168" t="s">
        <v>272</v>
      </c>
      <c r="D131" s="168" t="s">
        <v>281</v>
      </c>
      <c r="E131" s="168" t="s">
        <v>339</v>
      </c>
      <c r="F131" s="168"/>
      <c r="G131" s="200">
        <f>G132</f>
        <v>1000</v>
      </c>
      <c r="H131" s="200">
        <f t="shared" si="56"/>
        <v>1200</v>
      </c>
      <c r="I131" s="200">
        <f t="shared" si="56"/>
        <v>1500</v>
      </c>
    </row>
    <row r="132" spans="1:9" ht="51" x14ac:dyDescent="0.25">
      <c r="A132" s="201" t="s">
        <v>427</v>
      </c>
      <c r="B132" s="185" t="s">
        <v>69</v>
      </c>
      <c r="C132" s="185" t="s">
        <v>272</v>
      </c>
      <c r="D132" s="185" t="s">
        <v>281</v>
      </c>
      <c r="E132" s="185" t="s">
        <v>339</v>
      </c>
      <c r="F132" s="185" t="s">
        <v>249</v>
      </c>
      <c r="G132" s="202">
        <v>1000</v>
      </c>
      <c r="H132" s="202">
        <v>1200</v>
      </c>
      <c r="I132" s="202">
        <v>1500</v>
      </c>
    </row>
    <row r="133" spans="1:9" x14ac:dyDescent="0.25">
      <c r="H133" s="225"/>
      <c r="I133" s="225"/>
    </row>
    <row r="134" spans="1:9" x14ac:dyDescent="0.25">
      <c r="H134" s="227"/>
      <c r="I134" s="227"/>
    </row>
    <row r="135" spans="1:9" x14ac:dyDescent="0.25">
      <c r="H135" s="225"/>
      <c r="I135" s="225"/>
    </row>
    <row r="136" spans="1:9" x14ac:dyDescent="0.25">
      <c r="H136" s="227"/>
      <c r="I136" s="227"/>
    </row>
    <row r="137" spans="1:9" x14ac:dyDescent="0.25">
      <c r="H137" s="225"/>
      <c r="I137" s="225"/>
    </row>
    <row r="138" spans="1:9" x14ac:dyDescent="0.25">
      <c r="H138" s="227"/>
      <c r="I138" s="227"/>
    </row>
    <row r="139" spans="1:9" x14ac:dyDescent="0.25">
      <c r="H139" s="227"/>
      <c r="I139" s="227"/>
    </row>
    <row r="141" spans="1:9" x14ac:dyDescent="0.25">
      <c r="H141" s="226"/>
      <c r="I141" s="226"/>
    </row>
  </sheetData>
  <mergeCells count="13">
    <mergeCell ref="G1:I1"/>
    <mergeCell ref="G2:I2"/>
    <mergeCell ref="G3:I3"/>
    <mergeCell ref="G4:I4"/>
    <mergeCell ref="A6:I7"/>
    <mergeCell ref="H9:H10"/>
    <mergeCell ref="I9:I10"/>
    <mergeCell ref="A9:A10"/>
    <mergeCell ref="B9:B10"/>
    <mergeCell ref="C9:D10"/>
    <mergeCell ref="E9:E10"/>
    <mergeCell ref="F9:F10"/>
    <mergeCell ref="G9:G10"/>
  </mergeCells>
  <pageMargins left="0.70866141732283472" right="0.70866141732283472" top="0.74803149606299213" bottom="0.74803149606299213" header="0.31496062992125984" footer="0.31496062992125984"/>
  <pageSetup paperSize="9" scale="69" fitToHeight="10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3"/>
  <sheetViews>
    <sheetView topLeftCell="A7" workbookViewId="0">
      <selection activeCell="D12" sqref="D12"/>
    </sheetView>
  </sheetViews>
  <sheetFormatPr defaultRowHeight="15" x14ac:dyDescent="0.25"/>
  <cols>
    <col min="1" max="1" width="5.7109375" style="77" customWidth="1"/>
    <col min="2" max="2" width="36.42578125" customWidth="1"/>
    <col min="3" max="3" width="12.140625" style="78" customWidth="1"/>
    <col min="4" max="4" width="18.28515625" style="79" customWidth="1"/>
    <col min="5" max="5" width="18.140625" style="80" customWidth="1"/>
    <col min="6" max="6" width="15.5703125" customWidth="1"/>
    <col min="7" max="7" width="14.140625" customWidth="1"/>
    <col min="8" max="8" width="13.7109375" customWidth="1"/>
    <col min="250" max="250" width="4.28515625" customWidth="1"/>
    <col min="251" max="251" width="26.28515625" customWidth="1"/>
    <col min="253" max="253" width="17.42578125" customWidth="1"/>
    <col min="254" max="254" width="16.5703125" customWidth="1"/>
    <col min="255" max="260" width="0" hidden="1" customWidth="1"/>
    <col min="261" max="261" width="12" customWidth="1"/>
    <col min="262" max="262" width="0" hidden="1" customWidth="1"/>
    <col min="263" max="263" width="11.85546875" customWidth="1"/>
    <col min="264" max="264" width="11.28515625" customWidth="1"/>
    <col min="506" max="506" width="4.28515625" customWidth="1"/>
    <col min="507" max="507" width="26.28515625" customWidth="1"/>
    <col min="509" max="509" width="17.42578125" customWidth="1"/>
    <col min="510" max="510" width="16.5703125" customWidth="1"/>
    <col min="511" max="516" width="0" hidden="1" customWidth="1"/>
    <col min="517" max="517" width="12" customWidth="1"/>
    <col min="518" max="518" width="0" hidden="1" customWidth="1"/>
    <col min="519" max="519" width="11.85546875" customWidth="1"/>
    <col min="520" max="520" width="11.28515625" customWidth="1"/>
    <col min="762" max="762" width="4.28515625" customWidth="1"/>
    <col min="763" max="763" width="26.28515625" customWidth="1"/>
    <col min="765" max="765" width="17.42578125" customWidth="1"/>
    <col min="766" max="766" width="16.5703125" customWidth="1"/>
    <col min="767" max="772" width="0" hidden="1" customWidth="1"/>
    <col min="773" max="773" width="12" customWidth="1"/>
    <col min="774" max="774" width="0" hidden="1" customWidth="1"/>
    <col min="775" max="775" width="11.85546875" customWidth="1"/>
    <col min="776" max="776" width="11.28515625" customWidth="1"/>
    <col min="1018" max="1018" width="4.28515625" customWidth="1"/>
    <col min="1019" max="1019" width="26.28515625" customWidth="1"/>
    <col min="1021" max="1021" width="17.42578125" customWidth="1"/>
    <col min="1022" max="1022" width="16.5703125" customWidth="1"/>
    <col min="1023" max="1028" width="0" hidden="1" customWidth="1"/>
    <col min="1029" max="1029" width="12" customWidth="1"/>
    <col min="1030" max="1030" width="0" hidden="1" customWidth="1"/>
    <col min="1031" max="1031" width="11.85546875" customWidth="1"/>
    <col min="1032" max="1032" width="11.28515625" customWidth="1"/>
    <col min="1274" max="1274" width="4.28515625" customWidth="1"/>
    <col min="1275" max="1275" width="26.28515625" customWidth="1"/>
    <col min="1277" max="1277" width="17.42578125" customWidth="1"/>
    <col min="1278" max="1278" width="16.5703125" customWidth="1"/>
    <col min="1279" max="1284" width="0" hidden="1" customWidth="1"/>
    <col min="1285" max="1285" width="12" customWidth="1"/>
    <col min="1286" max="1286" width="0" hidden="1" customWidth="1"/>
    <col min="1287" max="1287" width="11.85546875" customWidth="1"/>
    <col min="1288" max="1288" width="11.28515625" customWidth="1"/>
    <col min="1530" max="1530" width="4.28515625" customWidth="1"/>
    <col min="1531" max="1531" width="26.28515625" customWidth="1"/>
    <col min="1533" max="1533" width="17.42578125" customWidth="1"/>
    <col min="1534" max="1534" width="16.5703125" customWidth="1"/>
    <col min="1535" max="1540" width="0" hidden="1" customWidth="1"/>
    <col min="1541" max="1541" width="12" customWidth="1"/>
    <col min="1542" max="1542" width="0" hidden="1" customWidth="1"/>
    <col min="1543" max="1543" width="11.85546875" customWidth="1"/>
    <col min="1544" max="1544" width="11.28515625" customWidth="1"/>
    <col min="1786" max="1786" width="4.28515625" customWidth="1"/>
    <col min="1787" max="1787" width="26.28515625" customWidth="1"/>
    <col min="1789" max="1789" width="17.42578125" customWidth="1"/>
    <col min="1790" max="1790" width="16.5703125" customWidth="1"/>
    <col min="1791" max="1796" width="0" hidden="1" customWidth="1"/>
    <col min="1797" max="1797" width="12" customWidth="1"/>
    <col min="1798" max="1798" width="0" hidden="1" customWidth="1"/>
    <col min="1799" max="1799" width="11.85546875" customWidth="1"/>
    <col min="1800" max="1800" width="11.28515625" customWidth="1"/>
    <col min="2042" max="2042" width="4.28515625" customWidth="1"/>
    <col min="2043" max="2043" width="26.28515625" customWidth="1"/>
    <col min="2045" max="2045" width="17.42578125" customWidth="1"/>
    <col min="2046" max="2046" width="16.5703125" customWidth="1"/>
    <col min="2047" max="2052" width="0" hidden="1" customWidth="1"/>
    <col min="2053" max="2053" width="12" customWidth="1"/>
    <col min="2054" max="2054" width="0" hidden="1" customWidth="1"/>
    <col min="2055" max="2055" width="11.85546875" customWidth="1"/>
    <col min="2056" max="2056" width="11.28515625" customWidth="1"/>
    <col min="2298" max="2298" width="4.28515625" customWidth="1"/>
    <col min="2299" max="2299" width="26.28515625" customWidth="1"/>
    <col min="2301" max="2301" width="17.42578125" customWidth="1"/>
    <col min="2302" max="2302" width="16.5703125" customWidth="1"/>
    <col min="2303" max="2308" width="0" hidden="1" customWidth="1"/>
    <col min="2309" max="2309" width="12" customWidth="1"/>
    <col min="2310" max="2310" width="0" hidden="1" customWidth="1"/>
    <col min="2311" max="2311" width="11.85546875" customWidth="1"/>
    <col min="2312" max="2312" width="11.28515625" customWidth="1"/>
    <col min="2554" max="2554" width="4.28515625" customWidth="1"/>
    <col min="2555" max="2555" width="26.28515625" customWidth="1"/>
    <col min="2557" max="2557" width="17.42578125" customWidth="1"/>
    <col min="2558" max="2558" width="16.5703125" customWidth="1"/>
    <col min="2559" max="2564" width="0" hidden="1" customWidth="1"/>
    <col min="2565" max="2565" width="12" customWidth="1"/>
    <col min="2566" max="2566" width="0" hidden="1" customWidth="1"/>
    <col min="2567" max="2567" width="11.85546875" customWidth="1"/>
    <col min="2568" max="2568" width="11.28515625" customWidth="1"/>
    <col min="2810" max="2810" width="4.28515625" customWidth="1"/>
    <col min="2811" max="2811" width="26.28515625" customWidth="1"/>
    <col min="2813" max="2813" width="17.42578125" customWidth="1"/>
    <col min="2814" max="2814" width="16.5703125" customWidth="1"/>
    <col min="2815" max="2820" width="0" hidden="1" customWidth="1"/>
    <col min="2821" max="2821" width="12" customWidth="1"/>
    <col min="2822" max="2822" width="0" hidden="1" customWidth="1"/>
    <col min="2823" max="2823" width="11.85546875" customWidth="1"/>
    <col min="2824" max="2824" width="11.28515625" customWidth="1"/>
    <col min="3066" max="3066" width="4.28515625" customWidth="1"/>
    <col min="3067" max="3067" width="26.28515625" customWidth="1"/>
    <col min="3069" max="3069" width="17.42578125" customWidth="1"/>
    <col min="3070" max="3070" width="16.5703125" customWidth="1"/>
    <col min="3071" max="3076" width="0" hidden="1" customWidth="1"/>
    <col min="3077" max="3077" width="12" customWidth="1"/>
    <col min="3078" max="3078" width="0" hidden="1" customWidth="1"/>
    <col min="3079" max="3079" width="11.85546875" customWidth="1"/>
    <col min="3080" max="3080" width="11.28515625" customWidth="1"/>
    <col min="3322" max="3322" width="4.28515625" customWidth="1"/>
    <col min="3323" max="3323" width="26.28515625" customWidth="1"/>
    <col min="3325" max="3325" width="17.42578125" customWidth="1"/>
    <col min="3326" max="3326" width="16.5703125" customWidth="1"/>
    <col min="3327" max="3332" width="0" hidden="1" customWidth="1"/>
    <col min="3333" max="3333" width="12" customWidth="1"/>
    <col min="3334" max="3334" width="0" hidden="1" customWidth="1"/>
    <col min="3335" max="3335" width="11.85546875" customWidth="1"/>
    <col min="3336" max="3336" width="11.28515625" customWidth="1"/>
    <col min="3578" max="3578" width="4.28515625" customWidth="1"/>
    <col min="3579" max="3579" width="26.28515625" customWidth="1"/>
    <col min="3581" max="3581" width="17.42578125" customWidth="1"/>
    <col min="3582" max="3582" width="16.5703125" customWidth="1"/>
    <col min="3583" max="3588" width="0" hidden="1" customWidth="1"/>
    <col min="3589" max="3589" width="12" customWidth="1"/>
    <col min="3590" max="3590" width="0" hidden="1" customWidth="1"/>
    <col min="3591" max="3591" width="11.85546875" customWidth="1"/>
    <col min="3592" max="3592" width="11.28515625" customWidth="1"/>
    <col min="3834" max="3834" width="4.28515625" customWidth="1"/>
    <col min="3835" max="3835" width="26.28515625" customWidth="1"/>
    <col min="3837" max="3837" width="17.42578125" customWidth="1"/>
    <col min="3838" max="3838" width="16.5703125" customWidth="1"/>
    <col min="3839" max="3844" width="0" hidden="1" customWidth="1"/>
    <col min="3845" max="3845" width="12" customWidth="1"/>
    <col min="3846" max="3846" width="0" hidden="1" customWidth="1"/>
    <col min="3847" max="3847" width="11.85546875" customWidth="1"/>
    <col min="3848" max="3848" width="11.28515625" customWidth="1"/>
    <col min="4090" max="4090" width="4.28515625" customWidth="1"/>
    <col min="4091" max="4091" width="26.28515625" customWidth="1"/>
    <col min="4093" max="4093" width="17.42578125" customWidth="1"/>
    <col min="4094" max="4094" width="16.5703125" customWidth="1"/>
    <col min="4095" max="4100" width="0" hidden="1" customWidth="1"/>
    <col min="4101" max="4101" width="12" customWidth="1"/>
    <col min="4102" max="4102" width="0" hidden="1" customWidth="1"/>
    <col min="4103" max="4103" width="11.85546875" customWidth="1"/>
    <col min="4104" max="4104" width="11.28515625" customWidth="1"/>
    <col min="4346" max="4346" width="4.28515625" customWidth="1"/>
    <col min="4347" max="4347" width="26.28515625" customWidth="1"/>
    <col min="4349" max="4349" width="17.42578125" customWidth="1"/>
    <col min="4350" max="4350" width="16.5703125" customWidth="1"/>
    <col min="4351" max="4356" width="0" hidden="1" customWidth="1"/>
    <col min="4357" max="4357" width="12" customWidth="1"/>
    <col min="4358" max="4358" width="0" hidden="1" customWidth="1"/>
    <col min="4359" max="4359" width="11.85546875" customWidth="1"/>
    <col min="4360" max="4360" width="11.28515625" customWidth="1"/>
    <col min="4602" max="4602" width="4.28515625" customWidth="1"/>
    <col min="4603" max="4603" width="26.28515625" customWidth="1"/>
    <col min="4605" max="4605" width="17.42578125" customWidth="1"/>
    <col min="4606" max="4606" width="16.5703125" customWidth="1"/>
    <col min="4607" max="4612" width="0" hidden="1" customWidth="1"/>
    <col min="4613" max="4613" width="12" customWidth="1"/>
    <col min="4614" max="4614" width="0" hidden="1" customWidth="1"/>
    <col min="4615" max="4615" width="11.85546875" customWidth="1"/>
    <col min="4616" max="4616" width="11.28515625" customWidth="1"/>
    <col min="4858" max="4858" width="4.28515625" customWidth="1"/>
    <col min="4859" max="4859" width="26.28515625" customWidth="1"/>
    <col min="4861" max="4861" width="17.42578125" customWidth="1"/>
    <col min="4862" max="4862" width="16.5703125" customWidth="1"/>
    <col min="4863" max="4868" width="0" hidden="1" customWidth="1"/>
    <col min="4869" max="4869" width="12" customWidth="1"/>
    <col min="4870" max="4870" width="0" hidden="1" customWidth="1"/>
    <col min="4871" max="4871" width="11.85546875" customWidth="1"/>
    <col min="4872" max="4872" width="11.28515625" customWidth="1"/>
    <col min="5114" max="5114" width="4.28515625" customWidth="1"/>
    <col min="5115" max="5115" width="26.28515625" customWidth="1"/>
    <col min="5117" max="5117" width="17.42578125" customWidth="1"/>
    <col min="5118" max="5118" width="16.5703125" customWidth="1"/>
    <col min="5119" max="5124" width="0" hidden="1" customWidth="1"/>
    <col min="5125" max="5125" width="12" customWidth="1"/>
    <col min="5126" max="5126" width="0" hidden="1" customWidth="1"/>
    <col min="5127" max="5127" width="11.85546875" customWidth="1"/>
    <col min="5128" max="5128" width="11.28515625" customWidth="1"/>
    <col min="5370" max="5370" width="4.28515625" customWidth="1"/>
    <col min="5371" max="5371" width="26.28515625" customWidth="1"/>
    <col min="5373" max="5373" width="17.42578125" customWidth="1"/>
    <col min="5374" max="5374" width="16.5703125" customWidth="1"/>
    <col min="5375" max="5380" width="0" hidden="1" customWidth="1"/>
    <col min="5381" max="5381" width="12" customWidth="1"/>
    <col min="5382" max="5382" width="0" hidden="1" customWidth="1"/>
    <col min="5383" max="5383" width="11.85546875" customWidth="1"/>
    <col min="5384" max="5384" width="11.28515625" customWidth="1"/>
    <col min="5626" max="5626" width="4.28515625" customWidth="1"/>
    <col min="5627" max="5627" width="26.28515625" customWidth="1"/>
    <col min="5629" max="5629" width="17.42578125" customWidth="1"/>
    <col min="5630" max="5630" width="16.5703125" customWidth="1"/>
    <col min="5631" max="5636" width="0" hidden="1" customWidth="1"/>
    <col min="5637" max="5637" width="12" customWidth="1"/>
    <col min="5638" max="5638" width="0" hidden="1" customWidth="1"/>
    <col min="5639" max="5639" width="11.85546875" customWidth="1"/>
    <col min="5640" max="5640" width="11.28515625" customWidth="1"/>
    <col min="5882" max="5882" width="4.28515625" customWidth="1"/>
    <col min="5883" max="5883" width="26.28515625" customWidth="1"/>
    <col min="5885" max="5885" width="17.42578125" customWidth="1"/>
    <col min="5886" max="5886" width="16.5703125" customWidth="1"/>
    <col min="5887" max="5892" width="0" hidden="1" customWidth="1"/>
    <col min="5893" max="5893" width="12" customWidth="1"/>
    <col min="5894" max="5894" width="0" hidden="1" customWidth="1"/>
    <col min="5895" max="5895" width="11.85546875" customWidth="1"/>
    <col min="5896" max="5896" width="11.28515625" customWidth="1"/>
    <col min="6138" max="6138" width="4.28515625" customWidth="1"/>
    <col min="6139" max="6139" width="26.28515625" customWidth="1"/>
    <col min="6141" max="6141" width="17.42578125" customWidth="1"/>
    <col min="6142" max="6142" width="16.5703125" customWidth="1"/>
    <col min="6143" max="6148" width="0" hidden="1" customWidth="1"/>
    <col min="6149" max="6149" width="12" customWidth="1"/>
    <col min="6150" max="6150" width="0" hidden="1" customWidth="1"/>
    <col min="6151" max="6151" width="11.85546875" customWidth="1"/>
    <col min="6152" max="6152" width="11.28515625" customWidth="1"/>
    <col min="6394" max="6394" width="4.28515625" customWidth="1"/>
    <col min="6395" max="6395" width="26.28515625" customWidth="1"/>
    <col min="6397" max="6397" width="17.42578125" customWidth="1"/>
    <col min="6398" max="6398" width="16.5703125" customWidth="1"/>
    <col min="6399" max="6404" width="0" hidden="1" customWidth="1"/>
    <col min="6405" max="6405" width="12" customWidth="1"/>
    <col min="6406" max="6406" width="0" hidden="1" customWidth="1"/>
    <col min="6407" max="6407" width="11.85546875" customWidth="1"/>
    <col min="6408" max="6408" width="11.28515625" customWidth="1"/>
    <col min="6650" max="6650" width="4.28515625" customWidth="1"/>
    <col min="6651" max="6651" width="26.28515625" customWidth="1"/>
    <col min="6653" max="6653" width="17.42578125" customWidth="1"/>
    <col min="6654" max="6654" width="16.5703125" customWidth="1"/>
    <col min="6655" max="6660" width="0" hidden="1" customWidth="1"/>
    <col min="6661" max="6661" width="12" customWidth="1"/>
    <col min="6662" max="6662" width="0" hidden="1" customWidth="1"/>
    <col min="6663" max="6663" width="11.85546875" customWidth="1"/>
    <col min="6664" max="6664" width="11.28515625" customWidth="1"/>
    <col min="6906" max="6906" width="4.28515625" customWidth="1"/>
    <col min="6907" max="6907" width="26.28515625" customWidth="1"/>
    <col min="6909" max="6909" width="17.42578125" customWidth="1"/>
    <col min="6910" max="6910" width="16.5703125" customWidth="1"/>
    <col min="6911" max="6916" width="0" hidden="1" customWidth="1"/>
    <col min="6917" max="6917" width="12" customWidth="1"/>
    <col min="6918" max="6918" width="0" hidden="1" customWidth="1"/>
    <col min="6919" max="6919" width="11.85546875" customWidth="1"/>
    <col min="6920" max="6920" width="11.28515625" customWidth="1"/>
    <col min="7162" max="7162" width="4.28515625" customWidth="1"/>
    <col min="7163" max="7163" width="26.28515625" customWidth="1"/>
    <col min="7165" max="7165" width="17.42578125" customWidth="1"/>
    <col min="7166" max="7166" width="16.5703125" customWidth="1"/>
    <col min="7167" max="7172" width="0" hidden="1" customWidth="1"/>
    <col min="7173" max="7173" width="12" customWidth="1"/>
    <col min="7174" max="7174" width="0" hidden="1" customWidth="1"/>
    <col min="7175" max="7175" width="11.85546875" customWidth="1"/>
    <col min="7176" max="7176" width="11.28515625" customWidth="1"/>
    <col min="7418" max="7418" width="4.28515625" customWidth="1"/>
    <col min="7419" max="7419" width="26.28515625" customWidth="1"/>
    <col min="7421" max="7421" width="17.42578125" customWidth="1"/>
    <col min="7422" max="7422" width="16.5703125" customWidth="1"/>
    <col min="7423" max="7428" width="0" hidden="1" customWidth="1"/>
    <col min="7429" max="7429" width="12" customWidth="1"/>
    <col min="7430" max="7430" width="0" hidden="1" customWidth="1"/>
    <col min="7431" max="7431" width="11.85546875" customWidth="1"/>
    <col min="7432" max="7432" width="11.28515625" customWidth="1"/>
    <col min="7674" max="7674" width="4.28515625" customWidth="1"/>
    <col min="7675" max="7675" width="26.28515625" customWidth="1"/>
    <col min="7677" max="7677" width="17.42578125" customWidth="1"/>
    <col min="7678" max="7678" width="16.5703125" customWidth="1"/>
    <col min="7679" max="7684" width="0" hidden="1" customWidth="1"/>
    <col min="7685" max="7685" width="12" customWidth="1"/>
    <col min="7686" max="7686" width="0" hidden="1" customWidth="1"/>
    <col min="7687" max="7687" width="11.85546875" customWidth="1"/>
    <col min="7688" max="7688" width="11.28515625" customWidth="1"/>
    <col min="7930" max="7930" width="4.28515625" customWidth="1"/>
    <col min="7931" max="7931" width="26.28515625" customWidth="1"/>
    <col min="7933" max="7933" width="17.42578125" customWidth="1"/>
    <col min="7934" max="7934" width="16.5703125" customWidth="1"/>
    <col min="7935" max="7940" width="0" hidden="1" customWidth="1"/>
    <col min="7941" max="7941" width="12" customWidth="1"/>
    <col min="7942" max="7942" width="0" hidden="1" customWidth="1"/>
    <col min="7943" max="7943" width="11.85546875" customWidth="1"/>
    <col min="7944" max="7944" width="11.28515625" customWidth="1"/>
    <col min="8186" max="8186" width="4.28515625" customWidth="1"/>
    <col min="8187" max="8187" width="26.28515625" customWidth="1"/>
    <col min="8189" max="8189" width="17.42578125" customWidth="1"/>
    <col min="8190" max="8190" width="16.5703125" customWidth="1"/>
    <col min="8191" max="8196" width="0" hidden="1" customWidth="1"/>
    <col min="8197" max="8197" width="12" customWidth="1"/>
    <col min="8198" max="8198" width="0" hidden="1" customWidth="1"/>
    <col min="8199" max="8199" width="11.85546875" customWidth="1"/>
    <col min="8200" max="8200" width="11.28515625" customWidth="1"/>
    <col min="8442" max="8442" width="4.28515625" customWidth="1"/>
    <col min="8443" max="8443" width="26.28515625" customWidth="1"/>
    <col min="8445" max="8445" width="17.42578125" customWidth="1"/>
    <col min="8446" max="8446" width="16.5703125" customWidth="1"/>
    <col min="8447" max="8452" width="0" hidden="1" customWidth="1"/>
    <col min="8453" max="8453" width="12" customWidth="1"/>
    <col min="8454" max="8454" width="0" hidden="1" customWidth="1"/>
    <col min="8455" max="8455" width="11.85546875" customWidth="1"/>
    <col min="8456" max="8456" width="11.28515625" customWidth="1"/>
    <col min="8698" max="8698" width="4.28515625" customWidth="1"/>
    <col min="8699" max="8699" width="26.28515625" customWidth="1"/>
    <col min="8701" max="8701" width="17.42578125" customWidth="1"/>
    <col min="8702" max="8702" width="16.5703125" customWidth="1"/>
    <col min="8703" max="8708" width="0" hidden="1" customWidth="1"/>
    <col min="8709" max="8709" width="12" customWidth="1"/>
    <col min="8710" max="8710" width="0" hidden="1" customWidth="1"/>
    <col min="8711" max="8711" width="11.85546875" customWidth="1"/>
    <col min="8712" max="8712" width="11.28515625" customWidth="1"/>
    <col min="8954" max="8954" width="4.28515625" customWidth="1"/>
    <col min="8955" max="8955" width="26.28515625" customWidth="1"/>
    <col min="8957" max="8957" width="17.42578125" customWidth="1"/>
    <col min="8958" max="8958" width="16.5703125" customWidth="1"/>
    <col min="8959" max="8964" width="0" hidden="1" customWidth="1"/>
    <col min="8965" max="8965" width="12" customWidth="1"/>
    <col min="8966" max="8966" width="0" hidden="1" customWidth="1"/>
    <col min="8967" max="8967" width="11.85546875" customWidth="1"/>
    <col min="8968" max="8968" width="11.28515625" customWidth="1"/>
    <col min="9210" max="9210" width="4.28515625" customWidth="1"/>
    <col min="9211" max="9211" width="26.28515625" customWidth="1"/>
    <col min="9213" max="9213" width="17.42578125" customWidth="1"/>
    <col min="9214" max="9214" width="16.5703125" customWidth="1"/>
    <col min="9215" max="9220" width="0" hidden="1" customWidth="1"/>
    <col min="9221" max="9221" width="12" customWidth="1"/>
    <col min="9222" max="9222" width="0" hidden="1" customWidth="1"/>
    <col min="9223" max="9223" width="11.85546875" customWidth="1"/>
    <col min="9224" max="9224" width="11.28515625" customWidth="1"/>
    <col min="9466" max="9466" width="4.28515625" customWidth="1"/>
    <col min="9467" max="9467" width="26.28515625" customWidth="1"/>
    <col min="9469" max="9469" width="17.42578125" customWidth="1"/>
    <col min="9470" max="9470" width="16.5703125" customWidth="1"/>
    <col min="9471" max="9476" width="0" hidden="1" customWidth="1"/>
    <col min="9477" max="9477" width="12" customWidth="1"/>
    <col min="9478" max="9478" width="0" hidden="1" customWidth="1"/>
    <col min="9479" max="9479" width="11.85546875" customWidth="1"/>
    <col min="9480" max="9480" width="11.28515625" customWidth="1"/>
    <col min="9722" max="9722" width="4.28515625" customWidth="1"/>
    <col min="9723" max="9723" width="26.28515625" customWidth="1"/>
    <col min="9725" max="9725" width="17.42578125" customWidth="1"/>
    <col min="9726" max="9726" width="16.5703125" customWidth="1"/>
    <col min="9727" max="9732" width="0" hidden="1" customWidth="1"/>
    <col min="9733" max="9733" width="12" customWidth="1"/>
    <col min="9734" max="9734" width="0" hidden="1" customWidth="1"/>
    <col min="9735" max="9735" width="11.85546875" customWidth="1"/>
    <col min="9736" max="9736" width="11.28515625" customWidth="1"/>
    <col min="9978" max="9978" width="4.28515625" customWidth="1"/>
    <col min="9979" max="9979" width="26.28515625" customWidth="1"/>
    <col min="9981" max="9981" width="17.42578125" customWidth="1"/>
    <col min="9982" max="9982" width="16.5703125" customWidth="1"/>
    <col min="9983" max="9988" width="0" hidden="1" customWidth="1"/>
    <col min="9989" max="9989" width="12" customWidth="1"/>
    <col min="9990" max="9990" width="0" hidden="1" customWidth="1"/>
    <col min="9991" max="9991" width="11.85546875" customWidth="1"/>
    <col min="9992" max="9992" width="11.28515625" customWidth="1"/>
    <col min="10234" max="10234" width="4.28515625" customWidth="1"/>
    <col min="10235" max="10235" width="26.28515625" customWidth="1"/>
    <col min="10237" max="10237" width="17.42578125" customWidth="1"/>
    <col min="10238" max="10238" width="16.5703125" customWidth="1"/>
    <col min="10239" max="10244" width="0" hidden="1" customWidth="1"/>
    <col min="10245" max="10245" width="12" customWidth="1"/>
    <col min="10246" max="10246" width="0" hidden="1" customWidth="1"/>
    <col min="10247" max="10247" width="11.85546875" customWidth="1"/>
    <col min="10248" max="10248" width="11.28515625" customWidth="1"/>
    <col min="10490" max="10490" width="4.28515625" customWidth="1"/>
    <col min="10491" max="10491" width="26.28515625" customWidth="1"/>
    <col min="10493" max="10493" width="17.42578125" customWidth="1"/>
    <col min="10494" max="10494" width="16.5703125" customWidth="1"/>
    <col min="10495" max="10500" width="0" hidden="1" customWidth="1"/>
    <col min="10501" max="10501" width="12" customWidth="1"/>
    <col min="10502" max="10502" width="0" hidden="1" customWidth="1"/>
    <col min="10503" max="10503" width="11.85546875" customWidth="1"/>
    <col min="10504" max="10504" width="11.28515625" customWidth="1"/>
    <col min="10746" max="10746" width="4.28515625" customWidth="1"/>
    <col min="10747" max="10747" width="26.28515625" customWidth="1"/>
    <col min="10749" max="10749" width="17.42578125" customWidth="1"/>
    <col min="10750" max="10750" width="16.5703125" customWidth="1"/>
    <col min="10751" max="10756" width="0" hidden="1" customWidth="1"/>
    <col min="10757" max="10757" width="12" customWidth="1"/>
    <col min="10758" max="10758" width="0" hidden="1" customWidth="1"/>
    <col min="10759" max="10759" width="11.85546875" customWidth="1"/>
    <col min="10760" max="10760" width="11.28515625" customWidth="1"/>
    <col min="11002" max="11002" width="4.28515625" customWidth="1"/>
    <col min="11003" max="11003" width="26.28515625" customWidth="1"/>
    <col min="11005" max="11005" width="17.42578125" customWidth="1"/>
    <col min="11006" max="11006" width="16.5703125" customWidth="1"/>
    <col min="11007" max="11012" width="0" hidden="1" customWidth="1"/>
    <col min="11013" max="11013" width="12" customWidth="1"/>
    <col min="11014" max="11014" width="0" hidden="1" customWidth="1"/>
    <col min="11015" max="11015" width="11.85546875" customWidth="1"/>
    <col min="11016" max="11016" width="11.28515625" customWidth="1"/>
    <col min="11258" max="11258" width="4.28515625" customWidth="1"/>
    <col min="11259" max="11259" width="26.28515625" customWidth="1"/>
    <col min="11261" max="11261" width="17.42578125" customWidth="1"/>
    <col min="11262" max="11262" width="16.5703125" customWidth="1"/>
    <col min="11263" max="11268" width="0" hidden="1" customWidth="1"/>
    <col min="11269" max="11269" width="12" customWidth="1"/>
    <col min="11270" max="11270" width="0" hidden="1" customWidth="1"/>
    <col min="11271" max="11271" width="11.85546875" customWidth="1"/>
    <col min="11272" max="11272" width="11.28515625" customWidth="1"/>
    <col min="11514" max="11514" width="4.28515625" customWidth="1"/>
    <col min="11515" max="11515" width="26.28515625" customWidth="1"/>
    <col min="11517" max="11517" width="17.42578125" customWidth="1"/>
    <col min="11518" max="11518" width="16.5703125" customWidth="1"/>
    <col min="11519" max="11524" width="0" hidden="1" customWidth="1"/>
    <col min="11525" max="11525" width="12" customWidth="1"/>
    <col min="11526" max="11526" width="0" hidden="1" customWidth="1"/>
    <col min="11527" max="11527" width="11.85546875" customWidth="1"/>
    <col min="11528" max="11528" width="11.28515625" customWidth="1"/>
    <col min="11770" max="11770" width="4.28515625" customWidth="1"/>
    <col min="11771" max="11771" width="26.28515625" customWidth="1"/>
    <col min="11773" max="11773" width="17.42578125" customWidth="1"/>
    <col min="11774" max="11774" width="16.5703125" customWidth="1"/>
    <col min="11775" max="11780" width="0" hidden="1" customWidth="1"/>
    <col min="11781" max="11781" width="12" customWidth="1"/>
    <col min="11782" max="11782" width="0" hidden="1" customWidth="1"/>
    <col min="11783" max="11783" width="11.85546875" customWidth="1"/>
    <col min="11784" max="11784" width="11.28515625" customWidth="1"/>
    <col min="12026" max="12026" width="4.28515625" customWidth="1"/>
    <col min="12027" max="12027" width="26.28515625" customWidth="1"/>
    <col min="12029" max="12029" width="17.42578125" customWidth="1"/>
    <col min="12030" max="12030" width="16.5703125" customWidth="1"/>
    <col min="12031" max="12036" width="0" hidden="1" customWidth="1"/>
    <col min="12037" max="12037" width="12" customWidth="1"/>
    <col min="12038" max="12038" width="0" hidden="1" customWidth="1"/>
    <col min="12039" max="12039" width="11.85546875" customWidth="1"/>
    <col min="12040" max="12040" width="11.28515625" customWidth="1"/>
    <col min="12282" max="12282" width="4.28515625" customWidth="1"/>
    <col min="12283" max="12283" width="26.28515625" customWidth="1"/>
    <col min="12285" max="12285" width="17.42578125" customWidth="1"/>
    <col min="12286" max="12286" width="16.5703125" customWidth="1"/>
    <col min="12287" max="12292" width="0" hidden="1" customWidth="1"/>
    <col min="12293" max="12293" width="12" customWidth="1"/>
    <col min="12294" max="12294" width="0" hidden="1" customWidth="1"/>
    <col min="12295" max="12295" width="11.85546875" customWidth="1"/>
    <col min="12296" max="12296" width="11.28515625" customWidth="1"/>
    <col min="12538" max="12538" width="4.28515625" customWidth="1"/>
    <col min="12539" max="12539" width="26.28515625" customWidth="1"/>
    <col min="12541" max="12541" width="17.42578125" customWidth="1"/>
    <col min="12542" max="12542" width="16.5703125" customWidth="1"/>
    <col min="12543" max="12548" width="0" hidden="1" customWidth="1"/>
    <col min="12549" max="12549" width="12" customWidth="1"/>
    <col min="12550" max="12550" width="0" hidden="1" customWidth="1"/>
    <col min="12551" max="12551" width="11.85546875" customWidth="1"/>
    <col min="12552" max="12552" width="11.28515625" customWidth="1"/>
    <col min="12794" max="12794" width="4.28515625" customWidth="1"/>
    <col min="12795" max="12795" width="26.28515625" customWidth="1"/>
    <col min="12797" max="12797" width="17.42578125" customWidth="1"/>
    <col min="12798" max="12798" width="16.5703125" customWidth="1"/>
    <col min="12799" max="12804" width="0" hidden="1" customWidth="1"/>
    <col min="12805" max="12805" width="12" customWidth="1"/>
    <col min="12806" max="12806" width="0" hidden="1" customWidth="1"/>
    <col min="12807" max="12807" width="11.85546875" customWidth="1"/>
    <col min="12808" max="12808" width="11.28515625" customWidth="1"/>
    <col min="13050" max="13050" width="4.28515625" customWidth="1"/>
    <col min="13051" max="13051" width="26.28515625" customWidth="1"/>
    <col min="13053" max="13053" width="17.42578125" customWidth="1"/>
    <col min="13054" max="13054" width="16.5703125" customWidth="1"/>
    <col min="13055" max="13060" width="0" hidden="1" customWidth="1"/>
    <col min="13061" max="13061" width="12" customWidth="1"/>
    <col min="13062" max="13062" width="0" hidden="1" customWidth="1"/>
    <col min="13063" max="13063" width="11.85546875" customWidth="1"/>
    <col min="13064" max="13064" width="11.28515625" customWidth="1"/>
    <col min="13306" max="13306" width="4.28515625" customWidth="1"/>
    <col min="13307" max="13307" width="26.28515625" customWidth="1"/>
    <col min="13309" max="13309" width="17.42578125" customWidth="1"/>
    <col min="13310" max="13310" width="16.5703125" customWidth="1"/>
    <col min="13311" max="13316" width="0" hidden="1" customWidth="1"/>
    <col min="13317" max="13317" width="12" customWidth="1"/>
    <col min="13318" max="13318" width="0" hidden="1" customWidth="1"/>
    <col min="13319" max="13319" width="11.85546875" customWidth="1"/>
    <col min="13320" max="13320" width="11.28515625" customWidth="1"/>
    <col min="13562" max="13562" width="4.28515625" customWidth="1"/>
    <col min="13563" max="13563" width="26.28515625" customWidth="1"/>
    <col min="13565" max="13565" width="17.42578125" customWidth="1"/>
    <col min="13566" max="13566" width="16.5703125" customWidth="1"/>
    <col min="13567" max="13572" width="0" hidden="1" customWidth="1"/>
    <col min="13573" max="13573" width="12" customWidth="1"/>
    <col min="13574" max="13574" width="0" hidden="1" customWidth="1"/>
    <col min="13575" max="13575" width="11.85546875" customWidth="1"/>
    <col min="13576" max="13576" width="11.28515625" customWidth="1"/>
    <col min="13818" max="13818" width="4.28515625" customWidth="1"/>
    <col min="13819" max="13819" width="26.28515625" customWidth="1"/>
    <col min="13821" max="13821" width="17.42578125" customWidth="1"/>
    <col min="13822" max="13822" width="16.5703125" customWidth="1"/>
    <col min="13823" max="13828" width="0" hidden="1" customWidth="1"/>
    <col min="13829" max="13829" width="12" customWidth="1"/>
    <col min="13830" max="13830" width="0" hidden="1" customWidth="1"/>
    <col min="13831" max="13831" width="11.85546875" customWidth="1"/>
    <col min="13832" max="13832" width="11.28515625" customWidth="1"/>
    <col min="14074" max="14074" width="4.28515625" customWidth="1"/>
    <col min="14075" max="14075" width="26.28515625" customWidth="1"/>
    <col min="14077" max="14077" width="17.42578125" customWidth="1"/>
    <col min="14078" max="14078" width="16.5703125" customWidth="1"/>
    <col min="14079" max="14084" width="0" hidden="1" customWidth="1"/>
    <col min="14085" max="14085" width="12" customWidth="1"/>
    <col min="14086" max="14086" width="0" hidden="1" customWidth="1"/>
    <col min="14087" max="14087" width="11.85546875" customWidth="1"/>
    <col min="14088" max="14088" width="11.28515625" customWidth="1"/>
    <col min="14330" max="14330" width="4.28515625" customWidth="1"/>
    <col min="14331" max="14331" width="26.28515625" customWidth="1"/>
    <col min="14333" max="14333" width="17.42578125" customWidth="1"/>
    <col min="14334" max="14334" width="16.5703125" customWidth="1"/>
    <col min="14335" max="14340" width="0" hidden="1" customWidth="1"/>
    <col min="14341" max="14341" width="12" customWidth="1"/>
    <col min="14342" max="14342" width="0" hidden="1" customWidth="1"/>
    <col min="14343" max="14343" width="11.85546875" customWidth="1"/>
    <col min="14344" max="14344" width="11.28515625" customWidth="1"/>
    <col min="14586" max="14586" width="4.28515625" customWidth="1"/>
    <col min="14587" max="14587" width="26.28515625" customWidth="1"/>
    <col min="14589" max="14589" width="17.42578125" customWidth="1"/>
    <col min="14590" max="14590" width="16.5703125" customWidth="1"/>
    <col min="14591" max="14596" width="0" hidden="1" customWidth="1"/>
    <col min="14597" max="14597" width="12" customWidth="1"/>
    <col min="14598" max="14598" width="0" hidden="1" customWidth="1"/>
    <col min="14599" max="14599" width="11.85546875" customWidth="1"/>
    <col min="14600" max="14600" width="11.28515625" customWidth="1"/>
    <col min="14842" max="14842" width="4.28515625" customWidth="1"/>
    <col min="14843" max="14843" width="26.28515625" customWidth="1"/>
    <col min="14845" max="14845" width="17.42578125" customWidth="1"/>
    <col min="14846" max="14846" width="16.5703125" customWidth="1"/>
    <col min="14847" max="14852" width="0" hidden="1" customWidth="1"/>
    <col min="14853" max="14853" width="12" customWidth="1"/>
    <col min="14854" max="14854" width="0" hidden="1" customWidth="1"/>
    <col min="14855" max="14855" width="11.85546875" customWidth="1"/>
    <col min="14856" max="14856" width="11.28515625" customWidth="1"/>
    <col min="15098" max="15098" width="4.28515625" customWidth="1"/>
    <col min="15099" max="15099" width="26.28515625" customWidth="1"/>
    <col min="15101" max="15101" width="17.42578125" customWidth="1"/>
    <col min="15102" max="15102" width="16.5703125" customWidth="1"/>
    <col min="15103" max="15108" width="0" hidden="1" customWidth="1"/>
    <col min="15109" max="15109" width="12" customWidth="1"/>
    <col min="15110" max="15110" width="0" hidden="1" customWidth="1"/>
    <col min="15111" max="15111" width="11.85546875" customWidth="1"/>
    <col min="15112" max="15112" width="11.28515625" customWidth="1"/>
    <col min="15354" max="15354" width="4.28515625" customWidth="1"/>
    <col min="15355" max="15355" width="26.28515625" customWidth="1"/>
    <col min="15357" max="15357" width="17.42578125" customWidth="1"/>
    <col min="15358" max="15358" width="16.5703125" customWidth="1"/>
    <col min="15359" max="15364" width="0" hidden="1" customWidth="1"/>
    <col min="15365" max="15365" width="12" customWidth="1"/>
    <col min="15366" max="15366" width="0" hidden="1" customWidth="1"/>
    <col min="15367" max="15367" width="11.85546875" customWidth="1"/>
    <col min="15368" max="15368" width="11.28515625" customWidth="1"/>
    <col min="15610" max="15610" width="4.28515625" customWidth="1"/>
    <col min="15611" max="15611" width="26.28515625" customWidth="1"/>
    <col min="15613" max="15613" width="17.42578125" customWidth="1"/>
    <col min="15614" max="15614" width="16.5703125" customWidth="1"/>
    <col min="15615" max="15620" width="0" hidden="1" customWidth="1"/>
    <col min="15621" max="15621" width="12" customWidth="1"/>
    <col min="15622" max="15622" width="0" hidden="1" customWidth="1"/>
    <col min="15623" max="15623" width="11.85546875" customWidth="1"/>
    <col min="15624" max="15624" width="11.28515625" customWidth="1"/>
    <col min="15866" max="15866" width="4.28515625" customWidth="1"/>
    <col min="15867" max="15867" width="26.28515625" customWidth="1"/>
    <col min="15869" max="15869" width="17.42578125" customWidth="1"/>
    <col min="15870" max="15870" width="16.5703125" customWidth="1"/>
    <col min="15871" max="15876" width="0" hidden="1" customWidth="1"/>
    <col min="15877" max="15877" width="12" customWidth="1"/>
    <col min="15878" max="15878" width="0" hidden="1" customWidth="1"/>
    <col min="15879" max="15879" width="11.85546875" customWidth="1"/>
    <col min="15880" max="15880" width="11.28515625" customWidth="1"/>
    <col min="16122" max="16122" width="4.28515625" customWidth="1"/>
    <col min="16123" max="16123" width="26.28515625" customWidth="1"/>
    <col min="16125" max="16125" width="17.42578125" customWidth="1"/>
    <col min="16126" max="16126" width="16.5703125" customWidth="1"/>
    <col min="16127" max="16132" width="0" hidden="1" customWidth="1"/>
    <col min="16133" max="16133" width="12" customWidth="1"/>
    <col min="16134" max="16134" width="0" hidden="1" customWidth="1"/>
    <col min="16135" max="16135" width="11.85546875" customWidth="1"/>
    <col min="16136" max="16136" width="11.28515625" customWidth="1"/>
  </cols>
  <sheetData>
    <row r="1" spans="1:8" x14ac:dyDescent="0.25">
      <c r="D1" s="263" t="s">
        <v>212</v>
      </c>
      <c r="E1" s="263"/>
      <c r="F1" s="263"/>
    </row>
    <row r="2" spans="1:8" x14ac:dyDescent="0.25">
      <c r="D2" s="236" t="s">
        <v>173</v>
      </c>
      <c r="E2" s="236"/>
      <c r="F2" s="236"/>
    </row>
    <row r="3" spans="1:8" x14ac:dyDescent="0.25">
      <c r="D3" s="236" t="s">
        <v>2</v>
      </c>
      <c r="E3" s="236"/>
      <c r="F3" s="236"/>
    </row>
    <row r="4" spans="1:8" x14ac:dyDescent="0.25">
      <c r="B4" s="79"/>
      <c r="D4" s="236" t="s">
        <v>529</v>
      </c>
      <c r="E4" s="236"/>
      <c r="F4" s="236"/>
    </row>
    <row r="5" spans="1:8" ht="18" x14ac:dyDescent="0.25">
      <c r="D5" s="106"/>
      <c r="E5" s="106"/>
    </row>
    <row r="6" spans="1:8" x14ac:dyDescent="0.25">
      <c r="A6" s="244" t="s">
        <v>367</v>
      </c>
      <c r="B6" s="244"/>
      <c r="C6" s="244"/>
      <c r="D6" s="244"/>
      <c r="E6" s="244"/>
      <c r="F6" s="244"/>
    </row>
    <row r="7" spans="1:8" ht="18.75" customHeight="1" x14ac:dyDescent="0.25">
      <c r="A7" s="244"/>
      <c r="B7" s="244"/>
      <c r="C7" s="244"/>
      <c r="D7" s="244"/>
      <c r="E7" s="244"/>
      <c r="F7" s="244"/>
    </row>
    <row r="8" spans="1:8" ht="10.15" customHeight="1" x14ac:dyDescent="0.25">
      <c r="A8" s="244"/>
      <c r="B8" s="244"/>
      <c r="C8" s="244"/>
      <c r="D8" s="244"/>
      <c r="E8" s="244"/>
      <c r="F8" s="244"/>
      <c r="G8" s="106"/>
      <c r="H8" s="106"/>
    </row>
    <row r="9" spans="1:8" ht="18" x14ac:dyDescent="0.25">
      <c r="A9" s="106"/>
      <c r="B9" s="106"/>
      <c r="C9" s="186"/>
      <c r="D9" s="106"/>
      <c r="E9" s="106"/>
      <c r="F9" s="106"/>
      <c r="G9" s="106"/>
      <c r="H9" s="106"/>
    </row>
    <row r="10" spans="1:8" x14ac:dyDescent="0.25">
      <c r="A10" s="257" t="s">
        <v>152</v>
      </c>
      <c r="B10" s="259" t="s">
        <v>351</v>
      </c>
      <c r="C10" s="260" t="s">
        <v>174</v>
      </c>
      <c r="D10" s="261" t="s">
        <v>352</v>
      </c>
      <c r="E10" s="262"/>
      <c r="F10" s="262"/>
    </row>
    <row r="11" spans="1:8" x14ac:dyDescent="0.25">
      <c r="A11" s="258"/>
      <c r="B11" s="258"/>
      <c r="C11" s="258"/>
      <c r="D11" s="109" t="s">
        <v>353</v>
      </c>
      <c r="E11" s="109" t="s">
        <v>355</v>
      </c>
      <c r="F11" s="109" t="s">
        <v>368</v>
      </c>
    </row>
    <row r="12" spans="1:8" s="81" customFormat="1" ht="99.75" x14ac:dyDescent="0.2">
      <c r="A12" s="83"/>
      <c r="B12" s="110" t="s">
        <v>354</v>
      </c>
      <c r="C12" s="187"/>
      <c r="D12" s="82">
        <f>D13+D20</f>
        <v>56003.671730000009</v>
      </c>
      <c r="E12" s="82">
        <f t="shared" ref="E12:F12" si="0">E13+E20</f>
        <v>53003.18763</v>
      </c>
      <c r="F12" s="82">
        <f t="shared" si="0"/>
        <v>42127.840000000004</v>
      </c>
    </row>
    <row r="13" spans="1:8" ht="28.5" x14ac:dyDescent="0.25">
      <c r="A13" s="83"/>
      <c r="B13" s="110" t="s">
        <v>196</v>
      </c>
      <c r="C13" s="188"/>
      <c r="D13" s="82">
        <f>SUM(D14:D19)</f>
        <v>43364.826730000008</v>
      </c>
      <c r="E13" s="82">
        <f t="shared" ref="E13:F13" si="1">SUM(E14:E19)</f>
        <v>41630.26</v>
      </c>
      <c r="F13" s="82">
        <f t="shared" si="1"/>
        <v>42127.840000000004</v>
      </c>
    </row>
    <row r="14" spans="1:8" s="85" customFormat="1" ht="45" x14ac:dyDescent="0.25">
      <c r="A14" s="86" t="s">
        <v>154</v>
      </c>
      <c r="B14" s="89" t="s">
        <v>301</v>
      </c>
      <c r="C14" s="189" t="s">
        <v>92</v>
      </c>
      <c r="D14" s="34">
        <f>'программные 5.1'!I121</f>
        <v>705</v>
      </c>
      <c r="E14" s="34">
        <f>'программные 5.1'!J121</f>
        <v>756</v>
      </c>
      <c r="F14" s="34">
        <f>'программные 5.1'!K121</f>
        <v>807</v>
      </c>
    </row>
    <row r="15" spans="1:8" ht="30" x14ac:dyDescent="0.25">
      <c r="A15" s="86" t="s">
        <v>156</v>
      </c>
      <c r="B15" s="89" t="s">
        <v>288</v>
      </c>
      <c r="C15" s="189" t="s">
        <v>188</v>
      </c>
      <c r="D15" s="34">
        <f>'программные 5.1'!I130</f>
        <v>500</v>
      </c>
      <c r="E15" s="34">
        <f>'программные 5.1'!J130</f>
        <v>700</v>
      </c>
      <c r="F15" s="34">
        <f>'программные 5.1'!K130</f>
        <v>900</v>
      </c>
    </row>
    <row r="16" spans="1:8" ht="60" x14ac:dyDescent="0.25">
      <c r="A16" s="86" t="s">
        <v>158</v>
      </c>
      <c r="B16" s="44" t="s">
        <v>292</v>
      </c>
      <c r="C16" s="23" t="s">
        <v>518</v>
      </c>
      <c r="D16" s="34">
        <f>'программные 5.1'!I135</f>
        <v>26779.406730000002</v>
      </c>
      <c r="E16" s="34">
        <f>'программные 5.1'!J135</f>
        <v>23960</v>
      </c>
      <c r="F16" s="34">
        <f>'программные 5.1'!K135</f>
        <v>23030</v>
      </c>
    </row>
    <row r="17" spans="1:6" ht="45" x14ac:dyDescent="0.25">
      <c r="A17" s="86" t="s">
        <v>159</v>
      </c>
      <c r="B17" s="44" t="s">
        <v>197</v>
      </c>
      <c r="C17" s="23" t="s">
        <v>519</v>
      </c>
      <c r="D17" s="34">
        <f>'программные 5.1'!I174</f>
        <v>14711.8</v>
      </c>
      <c r="E17" s="34">
        <f>'программные 5.1'!J174</f>
        <v>15545.64</v>
      </c>
      <c r="F17" s="34">
        <f>'программные 5.1'!K174</f>
        <v>16722.22</v>
      </c>
    </row>
    <row r="18" spans="1:6" ht="30" x14ac:dyDescent="0.25">
      <c r="A18" s="86" t="s">
        <v>161</v>
      </c>
      <c r="B18" s="84" t="s">
        <v>323</v>
      </c>
      <c r="C18" s="23" t="s">
        <v>104</v>
      </c>
      <c r="D18" s="34">
        <f>'программные 5.1'!I217</f>
        <v>658.62</v>
      </c>
      <c r="E18" s="34">
        <f>'программные 5.1'!J217</f>
        <v>658.62</v>
      </c>
      <c r="F18" s="34">
        <f>'программные 5.1'!K217</f>
        <v>658.62</v>
      </c>
    </row>
    <row r="19" spans="1:6" ht="75" x14ac:dyDescent="0.25">
      <c r="A19" s="86" t="s">
        <v>163</v>
      </c>
      <c r="B19" s="44" t="s">
        <v>297</v>
      </c>
      <c r="C19" s="23" t="s">
        <v>90</v>
      </c>
      <c r="D19" s="111">
        <f>'программные 5.1'!I228</f>
        <v>10</v>
      </c>
      <c r="E19" s="111">
        <f>'программные 5.1'!J228</f>
        <v>10</v>
      </c>
      <c r="F19" s="111">
        <f>'программные 5.1'!K228</f>
        <v>10</v>
      </c>
    </row>
    <row r="20" spans="1:6" ht="28.5" x14ac:dyDescent="0.25">
      <c r="A20" s="86"/>
      <c r="B20" s="190" t="s">
        <v>198</v>
      </c>
      <c r="C20" s="22"/>
      <c r="D20" s="194">
        <f>SUM(D21:D23)</f>
        <v>12638.844999999999</v>
      </c>
      <c r="E20" s="194">
        <f t="shared" ref="E20:F20" si="2">SUM(E21:E23)</f>
        <v>11372.92763</v>
      </c>
      <c r="F20" s="194">
        <f t="shared" si="2"/>
        <v>0</v>
      </c>
    </row>
    <row r="21" spans="1:6" ht="45" x14ac:dyDescent="0.25">
      <c r="A21" s="86"/>
      <c r="B21" s="44" t="s">
        <v>510</v>
      </c>
      <c r="C21" s="23" t="s">
        <v>90</v>
      </c>
      <c r="D21" s="34">
        <f>'программные 5.1'!I234</f>
        <v>0</v>
      </c>
      <c r="E21" s="34">
        <f>'программные 5.1'!J234</f>
        <v>11372.92763</v>
      </c>
      <c r="F21" s="34">
        <f>'программные 5.1'!K234</f>
        <v>0</v>
      </c>
    </row>
    <row r="22" spans="1:6" ht="60" x14ac:dyDescent="0.25">
      <c r="A22" s="113"/>
      <c r="B22" s="114" t="s">
        <v>199</v>
      </c>
      <c r="C22" s="191" t="s">
        <v>100</v>
      </c>
      <c r="D22" s="111">
        <f>'программные 5.1'!I239</f>
        <v>748.13187000000005</v>
      </c>
      <c r="E22" s="111">
        <f>'программные 5.1'!J239</f>
        <v>0</v>
      </c>
      <c r="F22" s="111">
        <f>'программные 5.1'!K239</f>
        <v>0</v>
      </c>
    </row>
    <row r="23" spans="1:6" ht="75" x14ac:dyDescent="0.25">
      <c r="A23" s="192"/>
      <c r="B23" s="193" t="s">
        <v>520</v>
      </c>
      <c r="C23" s="115" t="s">
        <v>100</v>
      </c>
      <c r="D23" s="111">
        <f>'программные 5.1'!I244</f>
        <v>11890.71313</v>
      </c>
      <c r="E23" s="111">
        <f>'программные 5.1'!J244</f>
        <v>0</v>
      </c>
      <c r="F23" s="111">
        <f>'программные 5.1'!K244</f>
        <v>0</v>
      </c>
    </row>
  </sheetData>
  <mergeCells count="9">
    <mergeCell ref="A10:A11"/>
    <mergeCell ref="B10:B11"/>
    <mergeCell ref="C10:C11"/>
    <mergeCell ref="D10:F10"/>
    <mergeCell ref="D1:F1"/>
    <mergeCell ref="D4:F4"/>
    <mergeCell ref="D3:F3"/>
    <mergeCell ref="D2:F2"/>
    <mergeCell ref="A6:F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1"/>
  <sheetViews>
    <sheetView workbookViewId="0">
      <selection activeCell="B1" sqref="B1:C4"/>
    </sheetView>
  </sheetViews>
  <sheetFormatPr defaultRowHeight="15" x14ac:dyDescent="0.25"/>
  <cols>
    <col min="1" max="1" width="22.85546875" customWidth="1"/>
    <col min="2" max="2" width="41" customWidth="1"/>
    <col min="3" max="3" width="20.28515625" customWidth="1"/>
    <col min="257" max="257" width="22.85546875" customWidth="1"/>
    <col min="258" max="258" width="53" customWidth="1"/>
    <col min="259" max="259" width="19.140625" customWidth="1"/>
    <col min="513" max="513" width="22.85546875" customWidth="1"/>
    <col min="514" max="514" width="53" customWidth="1"/>
    <col min="515" max="515" width="19.140625" customWidth="1"/>
    <col min="769" max="769" width="22.85546875" customWidth="1"/>
    <col min="770" max="770" width="53" customWidth="1"/>
    <col min="771" max="771" width="19.140625" customWidth="1"/>
    <col min="1025" max="1025" width="22.85546875" customWidth="1"/>
    <col min="1026" max="1026" width="53" customWidth="1"/>
    <col min="1027" max="1027" width="19.140625" customWidth="1"/>
    <col min="1281" max="1281" width="22.85546875" customWidth="1"/>
    <col min="1282" max="1282" width="53" customWidth="1"/>
    <col min="1283" max="1283" width="19.140625" customWidth="1"/>
    <col min="1537" max="1537" width="22.85546875" customWidth="1"/>
    <col min="1538" max="1538" width="53" customWidth="1"/>
    <col min="1539" max="1539" width="19.140625" customWidth="1"/>
    <col min="1793" max="1793" width="22.85546875" customWidth="1"/>
    <col min="1794" max="1794" width="53" customWidth="1"/>
    <col min="1795" max="1795" width="19.140625" customWidth="1"/>
    <col min="2049" max="2049" width="22.85546875" customWidth="1"/>
    <col min="2050" max="2050" width="53" customWidth="1"/>
    <col min="2051" max="2051" width="19.140625" customWidth="1"/>
    <col min="2305" max="2305" width="22.85546875" customWidth="1"/>
    <col min="2306" max="2306" width="53" customWidth="1"/>
    <col min="2307" max="2307" width="19.140625" customWidth="1"/>
    <col min="2561" max="2561" width="22.85546875" customWidth="1"/>
    <col min="2562" max="2562" width="53" customWidth="1"/>
    <col min="2563" max="2563" width="19.140625" customWidth="1"/>
    <col min="2817" max="2817" width="22.85546875" customWidth="1"/>
    <col min="2818" max="2818" width="53" customWidth="1"/>
    <col min="2819" max="2819" width="19.140625" customWidth="1"/>
    <col min="3073" max="3073" width="22.85546875" customWidth="1"/>
    <col min="3074" max="3074" width="53" customWidth="1"/>
    <col min="3075" max="3075" width="19.140625" customWidth="1"/>
    <col min="3329" max="3329" width="22.85546875" customWidth="1"/>
    <col min="3330" max="3330" width="53" customWidth="1"/>
    <col min="3331" max="3331" width="19.140625" customWidth="1"/>
    <col min="3585" max="3585" width="22.85546875" customWidth="1"/>
    <col min="3586" max="3586" width="53" customWidth="1"/>
    <col min="3587" max="3587" width="19.140625" customWidth="1"/>
    <col min="3841" max="3841" width="22.85546875" customWidth="1"/>
    <col min="3842" max="3842" width="53" customWidth="1"/>
    <col min="3843" max="3843" width="19.140625" customWidth="1"/>
    <col min="4097" max="4097" width="22.85546875" customWidth="1"/>
    <col min="4098" max="4098" width="53" customWidth="1"/>
    <col min="4099" max="4099" width="19.140625" customWidth="1"/>
    <col min="4353" max="4353" width="22.85546875" customWidth="1"/>
    <col min="4354" max="4354" width="53" customWidth="1"/>
    <col min="4355" max="4355" width="19.140625" customWidth="1"/>
    <col min="4609" max="4609" width="22.85546875" customWidth="1"/>
    <col min="4610" max="4610" width="53" customWidth="1"/>
    <col min="4611" max="4611" width="19.140625" customWidth="1"/>
    <col min="4865" max="4865" width="22.85546875" customWidth="1"/>
    <col min="4866" max="4866" width="53" customWidth="1"/>
    <col min="4867" max="4867" width="19.140625" customWidth="1"/>
    <col min="5121" max="5121" width="22.85546875" customWidth="1"/>
    <col min="5122" max="5122" width="53" customWidth="1"/>
    <col min="5123" max="5123" width="19.140625" customWidth="1"/>
    <col min="5377" max="5377" width="22.85546875" customWidth="1"/>
    <col min="5378" max="5378" width="53" customWidth="1"/>
    <col min="5379" max="5379" width="19.140625" customWidth="1"/>
    <col min="5633" max="5633" width="22.85546875" customWidth="1"/>
    <col min="5634" max="5634" width="53" customWidth="1"/>
    <col min="5635" max="5635" width="19.140625" customWidth="1"/>
    <col min="5889" max="5889" width="22.85546875" customWidth="1"/>
    <col min="5890" max="5890" width="53" customWidth="1"/>
    <col min="5891" max="5891" width="19.140625" customWidth="1"/>
    <col min="6145" max="6145" width="22.85546875" customWidth="1"/>
    <col min="6146" max="6146" width="53" customWidth="1"/>
    <col min="6147" max="6147" width="19.140625" customWidth="1"/>
    <col min="6401" max="6401" width="22.85546875" customWidth="1"/>
    <col min="6402" max="6402" width="53" customWidth="1"/>
    <col min="6403" max="6403" width="19.140625" customWidth="1"/>
    <col min="6657" max="6657" width="22.85546875" customWidth="1"/>
    <col min="6658" max="6658" width="53" customWidth="1"/>
    <col min="6659" max="6659" width="19.140625" customWidth="1"/>
    <col min="6913" max="6913" width="22.85546875" customWidth="1"/>
    <col min="6914" max="6914" width="53" customWidth="1"/>
    <col min="6915" max="6915" width="19.140625" customWidth="1"/>
    <col min="7169" max="7169" width="22.85546875" customWidth="1"/>
    <col min="7170" max="7170" width="53" customWidth="1"/>
    <col min="7171" max="7171" width="19.140625" customWidth="1"/>
    <col min="7425" max="7425" width="22.85546875" customWidth="1"/>
    <col min="7426" max="7426" width="53" customWidth="1"/>
    <col min="7427" max="7427" width="19.140625" customWidth="1"/>
    <col min="7681" max="7681" width="22.85546875" customWidth="1"/>
    <col min="7682" max="7682" width="53" customWidth="1"/>
    <col min="7683" max="7683" width="19.140625" customWidth="1"/>
    <col min="7937" max="7937" width="22.85546875" customWidth="1"/>
    <col min="7938" max="7938" width="53" customWidth="1"/>
    <col min="7939" max="7939" width="19.140625" customWidth="1"/>
    <col min="8193" max="8193" width="22.85546875" customWidth="1"/>
    <col min="8194" max="8194" width="53" customWidth="1"/>
    <col min="8195" max="8195" width="19.140625" customWidth="1"/>
    <col min="8449" max="8449" width="22.85546875" customWidth="1"/>
    <col min="8450" max="8450" width="53" customWidth="1"/>
    <col min="8451" max="8451" width="19.140625" customWidth="1"/>
    <col min="8705" max="8705" width="22.85546875" customWidth="1"/>
    <col min="8706" max="8706" width="53" customWidth="1"/>
    <col min="8707" max="8707" width="19.140625" customWidth="1"/>
    <col min="8961" max="8961" width="22.85546875" customWidth="1"/>
    <col min="8962" max="8962" width="53" customWidth="1"/>
    <col min="8963" max="8963" width="19.140625" customWidth="1"/>
    <col min="9217" max="9217" width="22.85546875" customWidth="1"/>
    <col min="9218" max="9218" width="53" customWidth="1"/>
    <col min="9219" max="9219" width="19.140625" customWidth="1"/>
    <col min="9473" max="9473" width="22.85546875" customWidth="1"/>
    <col min="9474" max="9474" width="53" customWidth="1"/>
    <col min="9475" max="9475" width="19.140625" customWidth="1"/>
    <col min="9729" max="9729" width="22.85546875" customWidth="1"/>
    <col min="9730" max="9730" width="53" customWidth="1"/>
    <col min="9731" max="9731" width="19.140625" customWidth="1"/>
    <col min="9985" max="9985" width="22.85546875" customWidth="1"/>
    <col min="9986" max="9986" width="53" customWidth="1"/>
    <col min="9987" max="9987" width="19.140625" customWidth="1"/>
    <col min="10241" max="10241" width="22.85546875" customWidth="1"/>
    <col min="10242" max="10242" width="53" customWidth="1"/>
    <col min="10243" max="10243" width="19.140625" customWidth="1"/>
    <col min="10497" max="10497" width="22.85546875" customWidth="1"/>
    <col min="10498" max="10498" width="53" customWidth="1"/>
    <col min="10499" max="10499" width="19.140625" customWidth="1"/>
    <col min="10753" max="10753" width="22.85546875" customWidth="1"/>
    <col min="10754" max="10754" width="53" customWidth="1"/>
    <col min="10755" max="10755" width="19.140625" customWidth="1"/>
    <col min="11009" max="11009" width="22.85546875" customWidth="1"/>
    <col min="11010" max="11010" width="53" customWidth="1"/>
    <col min="11011" max="11011" width="19.140625" customWidth="1"/>
    <col min="11265" max="11265" width="22.85546875" customWidth="1"/>
    <col min="11266" max="11266" width="53" customWidth="1"/>
    <col min="11267" max="11267" width="19.140625" customWidth="1"/>
    <col min="11521" max="11521" width="22.85546875" customWidth="1"/>
    <col min="11522" max="11522" width="53" customWidth="1"/>
    <col min="11523" max="11523" width="19.140625" customWidth="1"/>
    <col min="11777" max="11777" width="22.85546875" customWidth="1"/>
    <col min="11778" max="11778" width="53" customWidth="1"/>
    <col min="11779" max="11779" width="19.140625" customWidth="1"/>
    <col min="12033" max="12033" width="22.85546875" customWidth="1"/>
    <col min="12034" max="12034" width="53" customWidth="1"/>
    <col min="12035" max="12035" width="19.140625" customWidth="1"/>
    <col min="12289" max="12289" width="22.85546875" customWidth="1"/>
    <col min="12290" max="12290" width="53" customWidth="1"/>
    <col min="12291" max="12291" width="19.140625" customWidth="1"/>
    <col min="12545" max="12545" width="22.85546875" customWidth="1"/>
    <col min="12546" max="12546" width="53" customWidth="1"/>
    <col min="12547" max="12547" width="19.140625" customWidth="1"/>
    <col min="12801" max="12801" width="22.85546875" customWidth="1"/>
    <col min="12802" max="12802" width="53" customWidth="1"/>
    <col min="12803" max="12803" width="19.140625" customWidth="1"/>
    <col min="13057" max="13057" width="22.85546875" customWidth="1"/>
    <col min="13058" max="13058" width="53" customWidth="1"/>
    <col min="13059" max="13059" width="19.140625" customWidth="1"/>
    <col min="13313" max="13313" width="22.85546875" customWidth="1"/>
    <col min="13314" max="13314" width="53" customWidth="1"/>
    <col min="13315" max="13315" width="19.140625" customWidth="1"/>
    <col min="13569" max="13569" width="22.85546875" customWidth="1"/>
    <col min="13570" max="13570" width="53" customWidth="1"/>
    <col min="13571" max="13571" width="19.140625" customWidth="1"/>
    <col min="13825" max="13825" width="22.85546875" customWidth="1"/>
    <col min="13826" max="13826" width="53" customWidth="1"/>
    <col min="13827" max="13827" width="19.140625" customWidth="1"/>
    <col min="14081" max="14081" width="22.85546875" customWidth="1"/>
    <col min="14082" max="14082" width="53" customWidth="1"/>
    <col min="14083" max="14083" width="19.140625" customWidth="1"/>
    <col min="14337" max="14337" width="22.85546875" customWidth="1"/>
    <col min="14338" max="14338" width="53" customWidth="1"/>
    <col min="14339" max="14339" width="19.140625" customWidth="1"/>
    <col min="14593" max="14593" width="22.85546875" customWidth="1"/>
    <col min="14594" max="14594" width="53" customWidth="1"/>
    <col min="14595" max="14595" width="19.140625" customWidth="1"/>
    <col min="14849" max="14849" width="22.85546875" customWidth="1"/>
    <col min="14850" max="14850" width="53" customWidth="1"/>
    <col min="14851" max="14851" width="19.140625" customWidth="1"/>
    <col min="15105" max="15105" width="22.85546875" customWidth="1"/>
    <col min="15106" max="15106" width="53" customWidth="1"/>
    <col min="15107" max="15107" width="19.140625" customWidth="1"/>
    <col min="15361" max="15361" width="22.85546875" customWidth="1"/>
    <col min="15362" max="15362" width="53" customWidth="1"/>
    <col min="15363" max="15363" width="19.140625" customWidth="1"/>
    <col min="15617" max="15617" width="22.85546875" customWidth="1"/>
    <col min="15618" max="15618" width="53" customWidth="1"/>
    <col min="15619" max="15619" width="19.140625" customWidth="1"/>
    <col min="15873" max="15873" width="22.85546875" customWidth="1"/>
    <col min="15874" max="15874" width="53" customWidth="1"/>
    <col min="15875" max="15875" width="19.140625" customWidth="1"/>
    <col min="16129" max="16129" width="22.85546875" customWidth="1"/>
    <col min="16130" max="16130" width="53" customWidth="1"/>
    <col min="16131" max="16131" width="19.140625" customWidth="1"/>
  </cols>
  <sheetData>
    <row r="1" spans="1:3" x14ac:dyDescent="0.25">
      <c r="B1" s="264" t="s">
        <v>530</v>
      </c>
      <c r="C1" s="264"/>
    </row>
    <row r="2" spans="1:3" x14ac:dyDescent="0.25">
      <c r="B2" s="264" t="s">
        <v>150</v>
      </c>
      <c r="C2" s="264"/>
    </row>
    <row r="3" spans="1:3" x14ac:dyDescent="0.25">
      <c r="B3" s="264" t="s">
        <v>151</v>
      </c>
      <c r="C3" s="264"/>
    </row>
    <row r="4" spans="1:3" x14ac:dyDescent="0.25">
      <c r="B4" s="264" t="s">
        <v>529</v>
      </c>
      <c r="C4" s="264"/>
    </row>
    <row r="7" spans="1:3" ht="15.75" customHeight="1" x14ac:dyDescent="0.25">
      <c r="A7" s="265" t="s">
        <v>526</v>
      </c>
      <c r="B7" s="265"/>
      <c r="C7" s="265"/>
    </row>
    <row r="8" spans="1:3" ht="19.5" customHeight="1" thickBot="1" x14ac:dyDescent="0.3">
      <c r="A8" s="266"/>
      <c r="B8" s="266"/>
      <c r="C8" s="266"/>
    </row>
    <row r="9" spans="1:3" ht="15.75" x14ac:dyDescent="0.25">
      <c r="A9" s="68"/>
      <c r="B9" s="69" t="s">
        <v>167</v>
      </c>
      <c r="C9" s="70" t="s">
        <v>168</v>
      </c>
    </row>
    <row r="10" spans="1:3" ht="78.75" x14ac:dyDescent="0.25">
      <c r="A10" s="71" t="s">
        <v>169</v>
      </c>
      <c r="B10" s="72" t="s">
        <v>68</v>
      </c>
      <c r="C10" s="73" t="s">
        <v>170</v>
      </c>
    </row>
    <row r="11" spans="1:3" ht="48" thickBot="1" x14ac:dyDescent="0.3">
      <c r="A11" s="74" t="s">
        <v>171</v>
      </c>
      <c r="B11" s="75" t="s">
        <v>172</v>
      </c>
      <c r="C11" s="76" t="s">
        <v>170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"/>
  <sheetViews>
    <sheetView workbookViewId="0">
      <selection activeCell="C14" sqref="C14"/>
    </sheetView>
  </sheetViews>
  <sheetFormatPr defaultRowHeight="15" x14ac:dyDescent="0.25"/>
  <cols>
    <col min="1" max="1" width="4.7109375" customWidth="1"/>
    <col min="2" max="2" width="44.5703125" customWidth="1"/>
    <col min="3" max="3" width="13" customWidth="1"/>
    <col min="4" max="4" width="11.42578125" customWidth="1"/>
    <col min="5" max="5" width="14.42578125" customWidth="1"/>
    <col min="257" max="257" width="4.7109375" customWidth="1"/>
    <col min="258" max="258" width="47.85546875" customWidth="1"/>
    <col min="259" max="259" width="13" customWidth="1"/>
    <col min="260" max="260" width="11.42578125" customWidth="1"/>
    <col min="261" max="261" width="10.140625" customWidth="1"/>
    <col min="513" max="513" width="4.7109375" customWidth="1"/>
    <col min="514" max="514" width="47.85546875" customWidth="1"/>
    <col min="515" max="515" width="13" customWidth="1"/>
    <col min="516" max="516" width="11.42578125" customWidth="1"/>
    <col min="517" max="517" width="10.140625" customWidth="1"/>
    <col min="769" max="769" width="4.7109375" customWidth="1"/>
    <col min="770" max="770" width="47.85546875" customWidth="1"/>
    <col min="771" max="771" width="13" customWidth="1"/>
    <col min="772" max="772" width="11.42578125" customWidth="1"/>
    <col min="773" max="773" width="10.140625" customWidth="1"/>
    <col min="1025" max="1025" width="4.7109375" customWidth="1"/>
    <col min="1026" max="1026" width="47.85546875" customWidth="1"/>
    <col min="1027" max="1027" width="13" customWidth="1"/>
    <col min="1028" max="1028" width="11.42578125" customWidth="1"/>
    <col min="1029" max="1029" width="10.140625" customWidth="1"/>
    <col min="1281" max="1281" width="4.7109375" customWidth="1"/>
    <col min="1282" max="1282" width="47.85546875" customWidth="1"/>
    <col min="1283" max="1283" width="13" customWidth="1"/>
    <col min="1284" max="1284" width="11.42578125" customWidth="1"/>
    <col min="1285" max="1285" width="10.140625" customWidth="1"/>
    <col min="1537" max="1537" width="4.7109375" customWidth="1"/>
    <col min="1538" max="1538" width="47.85546875" customWidth="1"/>
    <col min="1539" max="1539" width="13" customWidth="1"/>
    <col min="1540" max="1540" width="11.42578125" customWidth="1"/>
    <col min="1541" max="1541" width="10.140625" customWidth="1"/>
    <col min="1793" max="1793" width="4.7109375" customWidth="1"/>
    <col min="1794" max="1794" width="47.85546875" customWidth="1"/>
    <col min="1795" max="1795" width="13" customWidth="1"/>
    <col min="1796" max="1796" width="11.42578125" customWidth="1"/>
    <col min="1797" max="1797" width="10.140625" customWidth="1"/>
    <col min="2049" max="2049" width="4.7109375" customWidth="1"/>
    <col min="2050" max="2050" width="47.85546875" customWidth="1"/>
    <col min="2051" max="2051" width="13" customWidth="1"/>
    <col min="2052" max="2052" width="11.42578125" customWidth="1"/>
    <col min="2053" max="2053" width="10.140625" customWidth="1"/>
    <col min="2305" max="2305" width="4.7109375" customWidth="1"/>
    <col min="2306" max="2306" width="47.85546875" customWidth="1"/>
    <col min="2307" max="2307" width="13" customWidth="1"/>
    <col min="2308" max="2308" width="11.42578125" customWidth="1"/>
    <col min="2309" max="2309" width="10.140625" customWidth="1"/>
    <col min="2561" max="2561" width="4.7109375" customWidth="1"/>
    <col min="2562" max="2562" width="47.85546875" customWidth="1"/>
    <col min="2563" max="2563" width="13" customWidth="1"/>
    <col min="2564" max="2564" width="11.42578125" customWidth="1"/>
    <col min="2565" max="2565" width="10.140625" customWidth="1"/>
    <col min="2817" max="2817" width="4.7109375" customWidth="1"/>
    <col min="2818" max="2818" width="47.85546875" customWidth="1"/>
    <col min="2819" max="2819" width="13" customWidth="1"/>
    <col min="2820" max="2820" width="11.42578125" customWidth="1"/>
    <col min="2821" max="2821" width="10.140625" customWidth="1"/>
    <col min="3073" max="3073" width="4.7109375" customWidth="1"/>
    <col min="3074" max="3074" width="47.85546875" customWidth="1"/>
    <col min="3075" max="3075" width="13" customWidth="1"/>
    <col min="3076" max="3076" width="11.42578125" customWidth="1"/>
    <col min="3077" max="3077" width="10.140625" customWidth="1"/>
    <col min="3329" max="3329" width="4.7109375" customWidth="1"/>
    <col min="3330" max="3330" width="47.85546875" customWidth="1"/>
    <col min="3331" max="3331" width="13" customWidth="1"/>
    <col min="3332" max="3332" width="11.42578125" customWidth="1"/>
    <col min="3333" max="3333" width="10.140625" customWidth="1"/>
    <col min="3585" max="3585" width="4.7109375" customWidth="1"/>
    <col min="3586" max="3586" width="47.85546875" customWidth="1"/>
    <col min="3587" max="3587" width="13" customWidth="1"/>
    <col min="3588" max="3588" width="11.42578125" customWidth="1"/>
    <col min="3589" max="3589" width="10.140625" customWidth="1"/>
    <col min="3841" max="3841" width="4.7109375" customWidth="1"/>
    <col min="3842" max="3842" width="47.85546875" customWidth="1"/>
    <col min="3843" max="3843" width="13" customWidth="1"/>
    <col min="3844" max="3844" width="11.42578125" customWidth="1"/>
    <col min="3845" max="3845" width="10.140625" customWidth="1"/>
    <col min="4097" max="4097" width="4.7109375" customWidth="1"/>
    <col min="4098" max="4098" width="47.85546875" customWidth="1"/>
    <col min="4099" max="4099" width="13" customWidth="1"/>
    <col min="4100" max="4100" width="11.42578125" customWidth="1"/>
    <col min="4101" max="4101" width="10.140625" customWidth="1"/>
    <col min="4353" max="4353" width="4.7109375" customWidth="1"/>
    <col min="4354" max="4354" width="47.85546875" customWidth="1"/>
    <col min="4355" max="4355" width="13" customWidth="1"/>
    <col min="4356" max="4356" width="11.42578125" customWidth="1"/>
    <col min="4357" max="4357" width="10.140625" customWidth="1"/>
    <col min="4609" max="4609" width="4.7109375" customWidth="1"/>
    <col min="4610" max="4610" width="47.85546875" customWidth="1"/>
    <col min="4611" max="4611" width="13" customWidth="1"/>
    <col min="4612" max="4612" width="11.42578125" customWidth="1"/>
    <col min="4613" max="4613" width="10.140625" customWidth="1"/>
    <col min="4865" max="4865" width="4.7109375" customWidth="1"/>
    <col min="4866" max="4866" width="47.85546875" customWidth="1"/>
    <col min="4867" max="4867" width="13" customWidth="1"/>
    <col min="4868" max="4868" width="11.42578125" customWidth="1"/>
    <col min="4869" max="4869" width="10.140625" customWidth="1"/>
    <col min="5121" max="5121" width="4.7109375" customWidth="1"/>
    <col min="5122" max="5122" width="47.85546875" customWidth="1"/>
    <col min="5123" max="5123" width="13" customWidth="1"/>
    <col min="5124" max="5124" width="11.42578125" customWidth="1"/>
    <col min="5125" max="5125" width="10.140625" customWidth="1"/>
    <col min="5377" max="5377" width="4.7109375" customWidth="1"/>
    <col min="5378" max="5378" width="47.85546875" customWidth="1"/>
    <col min="5379" max="5379" width="13" customWidth="1"/>
    <col min="5380" max="5380" width="11.42578125" customWidth="1"/>
    <col min="5381" max="5381" width="10.140625" customWidth="1"/>
    <col min="5633" max="5633" width="4.7109375" customWidth="1"/>
    <col min="5634" max="5634" width="47.85546875" customWidth="1"/>
    <col min="5635" max="5635" width="13" customWidth="1"/>
    <col min="5636" max="5636" width="11.42578125" customWidth="1"/>
    <col min="5637" max="5637" width="10.140625" customWidth="1"/>
    <col min="5889" max="5889" width="4.7109375" customWidth="1"/>
    <col min="5890" max="5890" width="47.85546875" customWidth="1"/>
    <col min="5891" max="5891" width="13" customWidth="1"/>
    <col min="5892" max="5892" width="11.42578125" customWidth="1"/>
    <col min="5893" max="5893" width="10.140625" customWidth="1"/>
    <col min="6145" max="6145" width="4.7109375" customWidth="1"/>
    <col min="6146" max="6146" width="47.85546875" customWidth="1"/>
    <col min="6147" max="6147" width="13" customWidth="1"/>
    <col min="6148" max="6148" width="11.42578125" customWidth="1"/>
    <col min="6149" max="6149" width="10.140625" customWidth="1"/>
    <col min="6401" max="6401" width="4.7109375" customWidth="1"/>
    <col min="6402" max="6402" width="47.85546875" customWidth="1"/>
    <col min="6403" max="6403" width="13" customWidth="1"/>
    <col min="6404" max="6404" width="11.42578125" customWidth="1"/>
    <col min="6405" max="6405" width="10.140625" customWidth="1"/>
    <col min="6657" max="6657" width="4.7109375" customWidth="1"/>
    <col min="6658" max="6658" width="47.85546875" customWidth="1"/>
    <col min="6659" max="6659" width="13" customWidth="1"/>
    <col min="6660" max="6660" width="11.42578125" customWidth="1"/>
    <col min="6661" max="6661" width="10.140625" customWidth="1"/>
    <col min="6913" max="6913" width="4.7109375" customWidth="1"/>
    <col min="6914" max="6914" width="47.85546875" customWidth="1"/>
    <col min="6915" max="6915" width="13" customWidth="1"/>
    <col min="6916" max="6916" width="11.42578125" customWidth="1"/>
    <col min="6917" max="6917" width="10.140625" customWidth="1"/>
    <col min="7169" max="7169" width="4.7109375" customWidth="1"/>
    <col min="7170" max="7170" width="47.85546875" customWidth="1"/>
    <col min="7171" max="7171" width="13" customWidth="1"/>
    <col min="7172" max="7172" width="11.42578125" customWidth="1"/>
    <col min="7173" max="7173" width="10.140625" customWidth="1"/>
    <col min="7425" max="7425" width="4.7109375" customWidth="1"/>
    <col min="7426" max="7426" width="47.85546875" customWidth="1"/>
    <col min="7427" max="7427" width="13" customWidth="1"/>
    <col min="7428" max="7428" width="11.42578125" customWidth="1"/>
    <col min="7429" max="7429" width="10.140625" customWidth="1"/>
    <col min="7681" max="7681" width="4.7109375" customWidth="1"/>
    <col min="7682" max="7682" width="47.85546875" customWidth="1"/>
    <col min="7683" max="7683" width="13" customWidth="1"/>
    <col min="7684" max="7684" width="11.42578125" customWidth="1"/>
    <col min="7685" max="7685" width="10.140625" customWidth="1"/>
    <col min="7937" max="7937" width="4.7109375" customWidth="1"/>
    <col min="7938" max="7938" width="47.85546875" customWidth="1"/>
    <col min="7939" max="7939" width="13" customWidth="1"/>
    <col min="7940" max="7940" width="11.42578125" customWidth="1"/>
    <col min="7941" max="7941" width="10.140625" customWidth="1"/>
    <col min="8193" max="8193" width="4.7109375" customWidth="1"/>
    <col min="8194" max="8194" width="47.85546875" customWidth="1"/>
    <col min="8195" max="8195" width="13" customWidth="1"/>
    <col min="8196" max="8196" width="11.42578125" customWidth="1"/>
    <col min="8197" max="8197" width="10.140625" customWidth="1"/>
    <col min="8449" max="8449" width="4.7109375" customWidth="1"/>
    <col min="8450" max="8450" width="47.85546875" customWidth="1"/>
    <col min="8451" max="8451" width="13" customWidth="1"/>
    <col min="8452" max="8452" width="11.42578125" customWidth="1"/>
    <col min="8453" max="8453" width="10.140625" customWidth="1"/>
    <col min="8705" max="8705" width="4.7109375" customWidth="1"/>
    <col min="8706" max="8706" width="47.85546875" customWidth="1"/>
    <col min="8707" max="8707" width="13" customWidth="1"/>
    <col min="8708" max="8708" width="11.42578125" customWidth="1"/>
    <col min="8709" max="8709" width="10.140625" customWidth="1"/>
    <col min="8961" max="8961" width="4.7109375" customWidth="1"/>
    <col min="8962" max="8962" width="47.85546875" customWidth="1"/>
    <col min="8963" max="8963" width="13" customWidth="1"/>
    <col min="8964" max="8964" width="11.42578125" customWidth="1"/>
    <col min="8965" max="8965" width="10.140625" customWidth="1"/>
    <col min="9217" max="9217" width="4.7109375" customWidth="1"/>
    <col min="9218" max="9218" width="47.85546875" customWidth="1"/>
    <col min="9219" max="9219" width="13" customWidth="1"/>
    <col min="9220" max="9220" width="11.42578125" customWidth="1"/>
    <col min="9221" max="9221" width="10.140625" customWidth="1"/>
    <col min="9473" max="9473" width="4.7109375" customWidth="1"/>
    <col min="9474" max="9474" width="47.85546875" customWidth="1"/>
    <col min="9475" max="9475" width="13" customWidth="1"/>
    <col min="9476" max="9476" width="11.42578125" customWidth="1"/>
    <col min="9477" max="9477" width="10.140625" customWidth="1"/>
    <col min="9729" max="9729" width="4.7109375" customWidth="1"/>
    <col min="9730" max="9730" width="47.85546875" customWidth="1"/>
    <col min="9731" max="9731" width="13" customWidth="1"/>
    <col min="9732" max="9732" width="11.42578125" customWidth="1"/>
    <col min="9733" max="9733" width="10.140625" customWidth="1"/>
    <col min="9985" max="9985" width="4.7109375" customWidth="1"/>
    <col min="9986" max="9986" width="47.85546875" customWidth="1"/>
    <col min="9987" max="9987" width="13" customWidth="1"/>
    <col min="9988" max="9988" width="11.42578125" customWidth="1"/>
    <col min="9989" max="9989" width="10.140625" customWidth="1"/>
    <col min="10241" max="10241" width="4.7109375" customWidth="1"/>
    <col min="10242" max="10242" width="47.85546875" customWidth="1"/>
    <col min="10243" max="10243" width="13" customWidth="1"/>
    <col min="10244" max="10244" width="11.42578125" customWidth="1"/>
    <col min="10245" max="10245" width="10.140625" customWidth="1"/>
    <col min="10497" max="10497" width="4.7109375" customWidth="1"/>
    <col min="10498" max="10498" width="47.85546875" customWidth="1"/>
    <col min="10499" max="10499" width="13" customWidth="1"/>
    <col min="10500" max="10500" width="11.42578125" customWidth="1"/>
    <col min="10501" max="10501" width="10.140625" customWidth="1"/>
    <col min="10753" max="10753" width="4.7109375" customWidth="1"/>
    <col min="10754" max="10754" width="47.85546875" customWidth="1"/>
    <col min="10755" max="10755" width="13" customWidth="1"/>
    <col min="10756" max="10756" width="11.42578125" customWidth="1"/>
    <col min="10757" max="10757" width="10.140625" customWidth="1"/>
    <col min="11009" max="11009" width="4.7109375" customWidth="1"/>
    <col min="11010" max="11010" width="47.85546875" customWidth="1"/>
    <col min="11011" max="11011" width="13" customWidth="1"/>
    <col min="11012" max="11012" width="11.42578125" customWidth="1"/>
    <col min="11013" max="11013" width="10.140625" customWidth="1"/>
    <col min="11265" max="11265" width="4.7109375" customWidth="1"/>
    <col min="11266" max="11266" width="47.85546875" customWidth="1"/>
    <col min="11267" max="11267" width="13" customWidth="1"/>
    <col min="11268" max="11268" width="11.42578125" customWidth="1"/>
    <col min="11269" max="11269" width="10.140625" customWidth="1"/>
    <col min="11521" max="11521" width="4.7109375" customWidth="1"/>
    <col min="11522" max="11522" width="47.85546875" customWidth="1"/>
    <col min="11523" max="11523" width="13" customWidth="1"/>
    <col min="11524" max="11524" width="11.42578125" customWidth="1"/>
    <col min="11525" max="11525" width="10.140625" customWidth="1"/>
    <col min="11777" max="11777" width="4.7109375" customWidth="1"/>
    <col min="11778" max="11778" width="47.85546875" customWidth="1"/>
    <col min="11779" max="11779" width="13" customWidth="1"/>
    <col min="11780" max="11780" width="11.42578125" customWidth="1"/>
    <col min="11781" max="11781" width="10.140625" customWidth="1"/>
    <col min="12033" max="12033" width="4.7109375" customWidth="1"/>
    <col min="12034" max="12034" width="47.85546875" customWidth="1"/>
    <col min="12035" max="12035" width="13" customWidth="1"/>
    <col min="12036" max="12036" width="11.42578125" customWidth="1"/>
    <col min="12037" max="12037" width="10.140625" customWidth="1"/>
    <col min="12289" max="12289" width="4.7109375" customWidth="1"/>
    <col min="12290" max="12290" width="47.85546875" customWidth="1"/>
    <col min="12291" max="12291" width="13" customWidth="1"/>
    <col min="12292" max="12292" width="11.42578125" customWidth="1"/>
    <col min="12293" max="12293" width="10.140625" customWidth="1"/>
    <col min="12545" max="12545" width="4.7109375" customWidth="1"/>
    <col min="12546" max="12546" width="47.85546875" customWidth="1"/>
    <col min="12547" max="12547" width="13" customWidth="1"/>
    <col min="12548" max="12548" width="11.42578125" customWidth="1"/>
    <col min="12549" max="12549" width="10.140625" customWidth="1"/>
    <col min="12801" max="12801" width="4.7109375" customWidth="1"/>
    <col min="12802" max="12802" width="47.85546875" customWidth="1"/>
    <col min="12803" max="12803" width="13" customWidth="1"/>
    <col min="12804" max="12804" width="11.42578125" customWidth="1"/>
    <col min="12805" max="12805" width="10.140625" customWidth="1"/>
    <col min="13057" max="13057" width="4.7109375" customWidth="1"/>
    <col min="13058" max="13058" width="47.85546875" customWidth="1"/>
    <col min="13059" max="13059" width="13" customWidth="1"/>
    <col min="13060" max="13060" width="11.42578125" customWidth="1"/>
    <col min="13061" max="13061" width="10.140625" customWidth="1"/>
    <col min="13313" max="13313" width="4.7109375" customWidth="1"/>
    <col min="13314" max="13314" width="47.85546875" customWidth="1"/>
    <col min="13315" max="13315" width="13" customWidth="1"/>
    <col min="13316" max="13316" width="11.42578125" customWidth="1"/>
    <col min="13317" max="13317" width="10.140625" customWidth="1"/>
    <col min="13569" max="13569" width="4.7109375" customWidth="1"/>
    <col min="13570" max="13570" width="47.85546875" customWidth="1"/>
    <col min="13571" max="13571" width="13" customWidth="1"/>
    <col min="13572" max="13572" width="11.42578125" customWidth="1"/>
    <col min="13573" max="13573" width="10.140625" customWidth="1"/>
    <col min="13825" max="13825" width="4.7109375" customWidth="1"/>
    <col min="13826" max="13826" width="47.85546875" customWidth="1"/>
    <col min="13827" max="13827" width="13" customWidth="1"/>
    <col min="13828" max="13828" width="11.42578125" customWidth="1"/>
    <col min="13829" max="13829" width="10.140625" customWidth="1"/>
    <col min="14081" max="14081" width="4.7109375" customWidth="1"/>
    <col min="14082" max="14082" width="47.85546875" customWidth="1"/>
    <col min="14083" max="14083" width="13" customWidth="1"/>
    <col min="14084" max="14084" width="11.42578125" customWidth="1"/>
    <col min="14085" max="14085" width="10.140625" customWidth="1"/>
    <col min="14337" max="14337" width="4.7109375" customWidth="1"/>
    <col min="14338" max="14338" width="47.85546875" customWidth="1"/>
    <col min="14339" max="14339" width="13" customWidth="1"/>
    <col min="14340" max="14340" width="11.42578125" customWidth="1"/>
    <col min="14341" max="14341" width="10.140625" customWidth="1"/>
    <col min="14593" max="14593" width="4.7109375" customWidth="1"/>
    <col min="14594" max="14594" width="47.85546875" customWidth="1"/>
    <col min="14595" max="14595" width="13" customWidth="1"/>
    <col min="14596" max="14596" width="11.42578125" customWidth="1"/>
    <col min="14597" max="14597" width="10.140625" customWidth="1"/>
    <col min="14849" max="14849" width="4.7109375" customWidth="1"/>
    <col min="14850" max="14850" width="47.85546875" customWidth="1"/>
    <col min="14851" max="14851" width="13" customWidth="1"/>
    <col min="14852" max="14852" width="11.42578125" customWidth="1"/>
    <col min="14853" max="14853" width="10.140625" customWidth="1"/>
    <col min="15105" max="15105" width="4.7109375" customWidth="1"/>
    <col min="15106" max="15106" width="47.85546875" customWidth="1"/>
    <col min="15107" max="15107" width="13" customWidth="1"/>
    <col min="15108" max="15108" width="11.42578125" customWidth="1"/>
    <col min="15109" max="15109" width="10.140625" customWidth="1"/>
    <col min="15361" max="15361" width="4.7109375" customWidth="1"/>
    <col min="15362" max="15362" width="47.85546875" customWidth="1"/>
    <col min="15363" max="15363" width="13" customWidth="1"/>
    <col min="15364" max="15364" width="11.42578125" customWidth="1"/>
    <col min="15365" max="15365" width="10.140625" customWidth="1"/>
    <col min="15617" max="15617" width="4.7109375" customWidth="1"/>
    <col min="15618" max="15618" width="47.85546875" customWidth="1"/>
    <col min="15619" max="15619" width="13" customWidth="1"/>
    <col min="15620" max="15620" width="11.42578125" customWidth="1"/>
    <col min="15621" max="15621" width="10.140625" customWidth="1"/>
    <col min="15873" max="15873" width="4.7109375" customWidth="1"/>
    <col min="15874" max="15874" width="47.85546875" customWidth="1"/>
    <col min="15875" max="15875" width="13" customWidth="1"/>
    <col min="15876" max="15876" width="11.42578125" customWidth="1"/>
    <col min="15877" max="15877" width="10.140625" customWidth="1"/>
    <col min="16129" max="16129" width="4.7109375" customWidth="1"/>
    <col min="16130" max="16130" width="47.85546875" customWidth="1"/>
    <col min="16131" max="16131" width="13" customWidth="1"/>
    <col min="16132" max="16132" width="11.42578125" customWidth="1"/>
    <col min="16133" max="16133" width="10.140625" customWidth="1"/>
  </cols>
  <sheetData>
    <row r="1" spans="1:5" x14ac:dyDescent="0.25">
      <c r="E1" s="212" t="s">
        <v>531</v>
      </c>
    </row>
    <row r="2" spans="1:5" x14ac:dyDescent="0.25">
      <c r="E2" s="212" t="s">
        <v>150</v>
      </c>
    </row>
    <row r="3" spans="1:5" x14ac:dyDescent="0.25">
      <c r="E3" s="212" t="s">
        <v>151</v>
      </c>
    </row>
    <row r="4" spans="1:5" x14ac:dyDescent="0.25">
      <c r="E4" s="212" t="s">
        <v>529</v>
      </c>
    </row>
    <row r="7" spans="1:5" x14ac:dyDescent="0.25">
      <c r="A7" s="265" t="s">
        <v>365</v>
      </c>
      <c r="B7" s="265"/>
      <c r="C7" s="265"/>
      <c r="D7" s="265"/>
      <c r="E7" s="265"/>
    </row>
    <row r="8" spans="1:5" ht="34.15" customHeight="1" x14ac:dyDescent="0.25">
      <c r="A8" s="267"/>
      <c r="B8" s="267"/>
      <c r="C8" s="267"/>
      <c r="D8" s="267"/>
      <c r="E8" s="267"/>
    </row>
    <row r="9" spans="1:5" ht="71.25" x14ac:dyDescent="0.25">
      <c r="A9" s="50" t="s">
        <v>152</v>
      </c>
      <c r="B9" s="51" t="s">
        <v>153</v>
      </c>
      <c r="C9" s="52" t="s">
        <v>165</v>
      </c>
      <c r="D9" s="52" t="s">
        <v>205</v>
      </c>
      <c r="E9" s="52" t="s">
        <v>366</v>
      </c>
    </row>
    <row r="10" spans="1:5" ht="30" x14ac:dyDescent="0.25">
      <c r="A10" s="53" t="s">
        <v>154</v>
      </c>
      <c r="B10" s="44" t="s">
        <v>155</v>
      </c>
      <c r="C10" s="65">
        <v>0</v>
      </c>
      <c r="D10" s="65">
        <v>0</v>
      </c>
      <c r="E10" s="65">
        <v>0</v>
      </c>
    </row>
    <row r="11" spans="1:5" ht="30" x14ac:dyDescent="0.25">
      <c r="A11" s="54" t="s">
        <v>156</v>
      </c>
      <c r="B11" s="55" t="s">
        <v>157</v>
      </c>
      <c r="C11" s="66">
        <v>167</v>
      </c>
      <c r="D11" s="66">
        <v>0</v>
      </c>
      <c r="E11" s="66">
        <v>0</v>
      </c>
    </row>
    <row r="12" spans="1:5" hidden="1" x14ac:dyDescent="0.25">
      <c r="A12" s="56" t="s">
        <v>156</v>
      </c>
      <c r="B12" s="57"/>
      <c r="C12" s="67"/>
      <c r="D12" s="67"/>
      <c r="E12" s="67"/>
    </row>
    <row r="13" spans="1:5" ht="60" x14ac:dyDescent="0.25">
      <c r="A13" s="58" t="s">
        <v>158</v>
      </c>
      <c r="B13" s="59" t="s">
        <v>166</v>
      </c>
      <c r="C13" s="65">
        <v>35.03</v>
      </c>
      <c r="D13" s="65">
        <v>0</v>
      </c>
      <c r="E13" s="65">
        <v>0</v>
      </c>
    </row>
    <row r="14" spans="1:5" ht="45" x14ac:dyDescent="0.25">
      <c r="A14" s="53" t="s">
        <v>159</v>
      </c>
      <c r="B14" s="44" t="s">
        <v>160</v>
      </c>
      <c r="C14" s="65">
        <v>280.39999999999998</v>
      </c>
      <c r="D14" s="65">
        <v>0</v>
      </c>
      <c r="E14" s="65">
        <v>0</v>
      </c>
    </row>
    <row r="15" spans="1:5" ht="30" x14ac:dyDescent="0.25">
      <c r="A15" s="60" t="s">
        <v>161</v>
      </c>
      <c r="B15" s="44" t="s">
        <v>162</v>
      </c>
      <c r="C15" s="65">
        <v>127.4</v>
      </c>
      <c r="D15" s="65">
        <v>0</v>
      </c>
      <c r="E15" s="65">
        <v>0</v>
      </c>
    </row>
    <row r="16" spans="1:5" ht="60" x14ac:dyDescent="0.25">
      <c r="A16" s="61" t="s">
        <v>163</v>
      </c>
      <c r="B16" s="57" t="s">
        <v>164</v>
      </c>
      <c r="C16" s="65">
        <v>138.22</v>
      </c>
      <c r="D16" s="65">
        <v>0</v>
      </c>
      <c r="E16" s="65">
        <v>0</v>
      </c>
    </row>
    <row r="17" spans="1:5" x14ac:dyDescent="0.25">
      <c r="A17" s="62"/>
      <c r="B17" s="63" t="s">
        <v>149</v>
      </c>
      <c r="C17" s="64">
        <f>SUM(C10:C16)</f>
        <v>748.05</v>
      </c>
      <c r="D17" s="64">
        <f>SUM(D10:D16)</f>
        <v>0</v>
      </c>
      <c r="E17" s="64">
        <f>SUM(E10:E16)</f>
        <v>0</v>
      </c>
    </row>
  </sheetData>
  <mergeCells count="1"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доходы Пр2</vt:lpstr>
      <vt:lpstr>доходы с кодом цели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Приложение 8</vt:lpstr>
      <vt:lpstr>Приложение 9 МБТ В ГМР</vt:lpstr>
      <vt:lpstr>приложение 10 кредиты</vt:lpstr>
      <vt:lpstr>приложение 11 гарантии</vt:lpstr>
      <vt:lpstr>'ведомственная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Тайцы Администрация</cp:lastModifiedBy>
  <cp:lastPrinted>2023-10-23T08:19:12Z</cp:lastPrinted>
  <dcterms:created xsi:type="dcterms:W3CDTF">2015-06-05T18:19:34Z</dcterms:created>
  <dcterms:modified xsi:type="dcterms:W3CDTF">2023-10-23T09:42:19Z</dcterms:modified>
</cp:coreProperties>
</file>