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\\192.168.16.200\all_doc\Бухгалтерия\Бюджет 2024\Проект бюджет ПСБ 2024-2026\РСД проект бюджета на 2024-2026 гг 2 чтение\"/>
    </mc:Choice>
  </mc:AlternateContent>
  <xr:revisionPtr revIDLastSave="0" documentId="13_ncr:1_{FC8F6CCB-EAC2-485E-A3F5-29AA96AF54EB}" xr6:coauthVersionLast="47" xr6:coauthVersionMax="47" xr10:uidLastSave="{00000000-0000-0000-0000-000000000000}"/>
  <bookViews>
    <workbookView xWindow="-120" yWindow="-120" windowWidth="21840" windowHeight="13140" activeTab="3" xr2:uid="{00000000-000D-0000-FFFF-FFFF00000000}"/>
  </bookViews>
  <sheets>
    <sheet name="доходы Пр2" sheetId="11" r:id="rId1"/>
    <sheet name="доходы с кодом цели" sheetId="1" r:id="rId2"/>
    <sheet name="приложение 3 МБТ" sheetId="5" r:id="rId3"/>
    <sheet name="приложение 5" sheetId="4" r:id="rId4"/>
    <sheet name="программные 5.1" sheetId="18" r:id="rId5"/>
    <sheet name="ведомственная 6" sheetId="16" r:id="rId6"/>
    <sheet name="Приложение 7" sheetId="10" r:id="rId7"/>
    <sheet name="Приложение 8" sheetId="8" r:id="rId8"/>
    <sheet name="Приложение 9 МБТ В ГМР" sheetId="7" r:id="rId9"/>
    <sheet name="приложение 10 кредиты" sheetId="14" r:id="rId10"/>
    <sheet name="приложение 11 гарантии" sheetId="15" r:id="rId11"/>
  </sheets>
  <definedNames>
    <definedName name="_xlnm.Print_Area" localSheetId="5">'ведомственная 6'!$A$1:$I$131</definedName>
    <definedName name="_xlnm.Print_Area" localSheetId="4">'программные 5.1'!$A$1:$K$160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0" l="1"/>
  <c r="F21" i="10"/>
  <c r="D21" i="10"/>
  <c r="E20" i="10"/>
  <c r="F20" i="10"/>
  <c r="D20" i="10"/>
  <c r="E19" i="10"/>
  <c r="F19" i="10"/>
  <c r="D19" i="10"/>
  <c r="E17" i="10"/>
  <c r="F17" i="10"/>
  <c r="D17" i="10"/>
  <c r="E16" i="10"/>
  <c r="F16" i="10"/>
  <c r="D16" i="10"/>
  <c r="E15" i="10"/>
  <c r="F15" i="10"/>
  <c r="D15" i="10"/>
  <c r="E14" i="10"/>
  <c r="F14" i="10"/>
  <c r="D14" i="10"/>
  <c r="E13" i="10"/>
  <c r="F13" i="10"/>
  <c r="D13" i="10"/>
  <c r="E12" i="10"/>
  <c r="F12" i="10"/>
  <c r="D12" i="10"/>
  <c r="E30" i="11"/>
  <c r="F31" i="1"/>
  <c r="E31" i="1"/>
  <c r="C31" i="1"/>
  <c r="C30" i="11"/>
  <c r="F29" i="11"/>
  <c r="E29" i="11"/>
  <c r="E24" i="4" l="1"/>
  <c r="E11" i="4"/>
  <c r="C29" i="11" l="1"/>
  <c r="E18" i="10" l="1"/>
  <c r="F18" i="10"/>
  <c r="D18" i="10"/>
  <c r="E11" i="10" l="1"/>
  <c r="E10" i="10" s="1"/>
  <c r="D11" i="10"/>
  <c r="D10" i="10" s="1"/>
  <c r="F11" i="10" l="1"/>
  <c r="F10" i="10" s="1"/>
  <c r="E32" i="1"/>
  <c r="D21" i="4" l="1"/>
  <c r="D17" i="4"/>
  <c r="D11" i="4"/>
  <c r="E28" i="4"/>
  <c r="F28" i="4"/>
  <c r="D28" i="4"/>
  <c r="E17" i="5" l="1"/>
  <c r="D17" i="5"/>
  <c r="C14" i="5"/>
  <c r="F30" i="11"/>
  <c r="E14" i="5" s="1"/>
  <c r="D14" i="5"/>
  <c r="C32" i="1"/>
  <c r="D24" i="4" l="1"/>
  <c r="F11" i="15" l="1"/>
  <c r="E11" i="15"/>
  <c r="D11" i="15"/>
  <c r="C11" i="15"/>
  <c r="E10" i="14"/>
  <c r="D10" i="14"/>
  <c r="C10" i="14"/>
  <c r="B10" i="14"/>
  <c r="E9" i="14"/>
  <c r="E8" i="14"/>
  <c r="F8" i="14" l="1"/>
  <c r="G8" i="14" s="1"/>
  <c r="F9" i="14"/>
  <c r="G9" i="14" s="1"/>
  <c r="G10" i="14" l="1"/>
  <c r="H8" i="14"/>
  <c r="F10" i="14"/>
  <c r="H9" i="14"/>
  <c r="H10" i="14" l="1"/>
  <c r="I8" i="14"/>
  <c r="I9" i="14"/>
  <c r="J9" i="14"/>
  <c r="K9" i="14" l="1"/>
  <c r="I10" i="14"/>
  <c r="J8" i="14"/>
  <c r="C17" i="7"/>
  <c r="F11" i="4"/>
  <c r="J10" i="14" l="1"/>
  <c r="K8" i="14"/>
  <c r="K10" i="14" s="1"/>
  <c r="E15" i="5" l="1"/>
  <c r="D15" i="5"/>
  <c r="C15" i="5"/>
  <c r="D16" i="5"/>
  <c r="C16" i="5"/>
  <c r="E13" i="5"/>
  <c r="D13" i="5"/>
  <c r="C13" i="5"/>
  <c r="C12" i="5" s="1"/>
  <c r="F19" i="4" l="1"/>
  <c r="E19" i="4"/>
  <c r="D19" i="4"/>
  <c r="F41" i="11" l="1"/>
  <c r="E41" i="11"/>
  <c r="C41" i="11"/>
  <c r="C17" i="5" s="1"/>
  <c r="C18" i="5" s="1"/>
  <c r="F38" i="11"/>
  <c r="E38" i="11"/>
  <c r="C38" i="11"/>
  <c r="C28" i="11" s="1"/>
  <c r="F24" i="11"/>
  <c r="F23" i="11" s="1"/>
  <c r="E24" i="11"/>
  <c r="E23" i="11" s="1"/>
  <c r="C24" i="11"/>
  <c r="C23" i="11" s="1"/>
  <c r="F21" i="11"/>
  <c r="E21" i="11"/>
  <c r="C21" i="11"/>
  <c r="F19" i="11"/>
  <c r="E19" i="11"/>
  <c r="C19" i="11"/>
  <c r="F16" i="11"/>
  <c r="E16" i="11"/>
  <c r="C16" i="11"/>
  <c r="F14" i="11"/>
  <c r="E14" i="11"/>
  <c r="C14" i="11"/>
  <c r="F11" i="11"/>
  <c r="E11" i="11"/>
  <c r="C11" i="11"/>
  <c r="F9" i="11"/>
  <c r="E9" i="11"/>
  <c r="C9" i="11"/>
  <c r="E17" i="7"/>
  <c r="D17" i="7"/>
  <c r="E12" i="5"/>
  <c r="E18" i="5" s="1"/>
  <c r="D12" i="5"/>
  <c r="D18" i="5" s="1"/>
  <c r="C18" i="11" l="1"/>
  <c r="C8" i="11" s="1"/>
  <c r="C7" i="11" s="1"/>
  <c r="F18" i="11"/>
  <c r="F8" i="11" s="1"/>
  <c r="F7" i="11" s="1"/>
  <c r="C27" i="11"/>
  <c r="F28" i="11"/>
  <c r="F27" i="11" s="1"/>
  <c r="E28" i="11"/>
  <c r="E27" i="11" s="1"/>
  <c r="E18" i="11"/>
  <c r="E8" i="11" s="1"/>
  <c r="E7" i="11" s="1"/>
  <c r="F35" i="4"/>
  <c r="E35" i="4"/>
  <c r="D35" i="4"/>
  <c r="F33" i="4"/>
  <c r="E33" i="4"/>
  <c r="D33" i="4"/>
  <c r="F31" i="4"/>
  <c r="D31" i="4"/>
  <c r="E31" i="4"/>
  <c r="E21" i="4"/>
  <c r="F21" i="4"/>
  <c r="F17" i="4"/>
  <c r="E17" i="4"/>
  <c r="E37" i="4" l="1"/>
  <c r="D37" i="4"/>
  <c r="C43" i="11"/>
  <c r="F43" i="11"/>
  <c r="E43" i="11"/>
  <c r="F24" i="4"/>
  <c r="F37" i="4" s="1"/>
  <c r="F43" i="1" l="1"/>
  <c r="E43" i="1"/>
  <c r="C43" i="1"/>
  <c r="F40" i="1"/>
  <c r="E40" i="1"/>
  <c r="C40" i="1"/>
  <c r="F32" i="1"/>
  <c r="F26" i="1"/>
  <c r="F25" i="1" s="1"/>
  <c r="E26" i="1"/>
  <c r="E25" i="1" s="1"/>
  <c r="C26" i="1"/>
  <c r="C25" i="1" s="1"/>
  <c r="F23" i="1"/>
  <c r="E23" i="1"/>
  <c r="C23" i="1"/>
  <c r="F21" i="1"/>
  <c r="E21" i="1"/>
  <c r="C21" i="1"/>
  <c r="F18" i="1"/>
  <c r="E18" i="1"/>
  <c r="C18" i="1"/>
  <c r="F16" i="1"/>
  <c r="E16" i="1"/>
  <c r="C16" i="1"/>
  <c r="F13" i="1"/>
  <c r="E13" i="1"/>
  <c r="C13" i="1"/>
  <c r="F11" i="1"/>
  <c r="E11" i="1"/>
  <c r="C11" i="1"/>
  <c r="E30" i="1" l="1"/>
  <c r="E29" i="1" s="1"/>
  <c r="C30" i="1"/>
  <c r="C29" i="1" s="1"/>
  <c r="F30" i="1"/>
  <c r="F29" i="1" s="1"/>
  <c r="C20" i="1"/>
  <c r="C10" i="1" s="1"/>
  <c r="E20" i="1"/>
  <c r="E10" i="1" s="1"/>
  <c r="E9" i="1" s="1"/>
  <c r="F20" i="1"/>
  <c r="F10" i="1" s="1"/>
  <c r="F9" i="1" s="1"/>
  <c r="C9" i="1" l="1"/>
  <c r="F45" i="1"/>
  <c r="E45" i="1"/>
  <c r="C45" i="1" l="1"/>
</calcChain>
</file>

<file path=xl/sharedStrings.xml><?xml version="1.0" encoding="utf-8"?>
<sst xmlns="http://schemas.openxmlformats.org/spreadsheetml/2006/main" count="2135" uniqueCount="521">
  <si>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</si>
  <si>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</si>
  <si>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</si>
  <si>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</si>
  <si>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</si>
  <si>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Код цели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</si>
  <si>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</si>
  <si>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</si>
  <si>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</si>
  <si>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</si>
  <si>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</si>
  <si>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</si>
  <si>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</si>
  <si>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</si>
  <si>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</si>
  <si>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</si>
  <si>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</si>
  <si>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</si>
  <si>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</si>
  <si>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</si>
  <si>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</si>
  <si>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</si>
  <si>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</si>
  <si>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</si>
  <si>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</si>
  <si>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</si>
  <si>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</si>
  <si>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</si>
  <si>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</si>
  <si>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</si>
  <si>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</si>
  <si>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</si>
  <si>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</si>
  <si>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</si>
  <si>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</si>
  <si>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</si>
  <si>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</si>
  <si>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</si>
  <si>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</si>
  <si>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</si>
  <si>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</si>
  <si>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</si>
  <si>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</si>
  <si>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</si>
  <si>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</si>
  <si>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</si>
  <si>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</si>
  <si>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</si>
  <si>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</si>
  <si>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</si>
  <si>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</si>
  <si>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</si>
  <si>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</si>
  <si>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</si>
  <si>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</si>
  <si>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</si>
  <si>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</si>
  <si>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</si>
  <si>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</si>
  <si>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</si>
  <si>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</si>
  <si>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</si>
  <si>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</si>
  <si>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К решению Совета депутатов</t>
  </si>
  <si>
    <t>КВСР</t>
  </si>
  <si>
    <t>КФСР</t>
  </si>
  <si>
    <t>КЦСР</t>
  </si>
  <si>
    <t>КВР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</si>
  <si>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</si>
  <si>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</si>
  <si>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</si>
  <si>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</si>
  <si>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</si>
  <si>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</si>
  <si>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</si>
  <si>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</si>
  <si>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</si>
  <si>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Прочие расходы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</si>
  <si>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</si>
  <si>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</si>
  <si>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</si>
  <si>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</si>
  <si>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</si>
  <si>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</si>
  <si>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</si>
  <si>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</si>
  <si>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</si>
  <si>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</si>
  <si>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</si>
  <si>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</si>
  <si>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</si>
  <si>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</si>
  <si>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</si>
  <si>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</si>
  <si>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</si>
  <si>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</si>
  <si>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</si>
  <si>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</si>
  <si>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</si>
  <si>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</si>
  <si>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</si>
  <si>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</si>
  <si>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СОЦИАЛЬНАЯ ПОЛИТИКА</t>
  </si>
  <si>
    <t>1000</t>
  </si>
  <si>
    <t>Пенсионное обеспечение</t>
  </si>
  <si>
    <t>1001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</si>
  <si>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</si>
  <si>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</si>
  <si>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</si>
  <si>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</si>
  <si>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</si>
  <si>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</si>
  <si>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</si>
  <si>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</si>
  <si>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</si>
  <si>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</si>
  <si>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</si>
  <si>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</si>
  <si>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</si>
  <si>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</si>
  <si>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</si>
  <si>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</si>
  <si>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</si>
  <si>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</si>
  <si>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</si>
  <si>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</si>
  <si>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</si>
  <si>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</si>
  <si>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</si>
  <si>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</si>
  <si>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</si>
  <si>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</si>
  <si>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</si>
  <si>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Межбюджетные трансферты,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</si>
  <si>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</si>
  <si>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</si>
  <si>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</si>
  <si>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</si>
  <si>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</si>
  <si>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</si>
  <si>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</si>
  <si>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Прочие субсидии поселениям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</si>
  <si>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</si>
  <si>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</si>
  <si>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</si>
  <si>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</si>
  <si>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</si>
  <si>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t xml:space="preserve">                                                                    к  решению Совета депутатов</t>
  </si>
  <si>
    <t xml:space="preserve">                                                                   Пудомягского сельского поселения</t>
  </si>
  <si>
    <t>№ п/п</t>
  </si>
  <si>
    <t>Наименования полномочий</t>
  </si>
  <si>
    <t>1.</t>
  </si>
  <si>
    <t xml:space="preserve">Осуществление муниципального жилищного контроля </t>
  </si>
  <si>
    <t>2.</t>
  </si>
  <si>
    <t>Казначейское исполнение бюджета Пудомягского сельского поселения</t>
  </si>
  <si>
    <t>3.</t>
  </si>
  <si>
    <t>4.</t>
  </si>
  <si>
    <t>Осуществление внутреннего финансового контроля бюджета Пудомягского сельского поселения</t>
  </si>
  <si>
    <t>5.</t>
  </si>
  <si>
    <t>Полномочия по осуществлению внешнего финансового контроля</t>
  </si>
  <si>
    <t>6.</t>
  </si>
  <si>
    <t>Организация в границах Пудомягского сельского поселенияцентрализованного тепло-, газо-, водоснабжения поселения и водоотведения</t>
  </si>
  <si>
    <t>2024 г.        Сумма субвенций, тыс руб.</t>
  </si>
  <si>
    <t>Реализация прав граждан для участия в федеральных и региональных целевых программах на получение субсидий для приобретения(строительства) жилья</t>
  </si>
  <si>
    <t>Наименование учреждения</t>
  </si>
  <si>
    <t>Тип учреждения</t>
  </si>
  <si>
    <t>Главные распорядителисредств местного бюджета</t>
  </si>
  <si>
    <t>Казенное</t>
  </si>
  <si>
    <t xml:space="preserve">Получатели средств местного бюджета </t>
  </si>
  <si>
    <t>Муниципальное учреждение культуры "Пудомягский культурно-досуговый центр"</t>
  </si>
  <si>
    <t xml:space="preserve">             к Решению Совета депутатов</t>
  </si>
  <si>
    <t>Раздел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</si>
  <si>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</si>
  <si>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</si>
  <si>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</si>
  <si>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</si>
  <si>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</si>
  <si>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</si>
  <si>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</si>
  <si>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</si>
  <si>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</si>
  <si>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</si>
  <si>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</si>
  <si>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</si>
  <si>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Обеспечение пожарной безопасности</t>
  </si>
  <si>
    <t>0314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</si>
  <si>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</si>
  <si>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</si>
  <si>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</si>
  <si>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</si>
  <si>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7Ц.4.04.12500</t>
  </si>
  <si>
    <t>Непрограммные расходы органов местного самоуправления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</si>
  <si>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</si>
  <si>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</si>
  <si>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7Ц.4.03.18930</t>
  </si>
  <si>
    <t>Создание комфортных благоустроенных территорий общего пользования</t>
  </si>
  <si>
    <t>611 2 02 16001 10 0000 150</t>
  </si>
  <si>
    <t>Содержание и уборка автомобильных дорог</t>
  </si>
  <si>
    <t>Ремонт автомобильных дорог общего пользования местного значения</t>
  </si>
  <si>
    <t>2025 г.        Сумма субвенций, тыс руб.</t>
  </si>
  <si>
    <t>Бюджет Пудомягского сельского поселения на плановый 2025 год</t>
  </si>
  <si>
    <t>2024 г. Сумма (тыс.руб.)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</si>
  <si>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</si>
  <si>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</si>
  <si>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Приложение 5</t>
  </si>
  <si>
    <t>Приложение 5.1</t>
  </si>
  <si>
    <t xml:space="preserve">  Приложение 7</t>
  </si>
  <si>
    <t>к решению Совета депутатов</t>
  </si>
  <si>
    <t>(в тыс.руб.)</t>
  </si>
  <si>
    <t>Обязательство</t>
  </si>
  <si>
    <t xml:space="preserve">Предельная величина 
на   01.01.2024 г.
</t>
  </si>
  <si>
    <t xml:space="preserve">Объем погашения 
в  течение 2024 г. 
</t>
  </si>
  <si>
    <t xml:space="preserve">Предельная величина 
на   01.01.2025 г.
</t>
  </si>
  <si>
    <t>Бюджетные кредиты  из других бюджетов бюджетной системы Российской Федерации</t>
  </si>
  <si>
    <t>Кредиты от кредитных организаций</t>
  </si>
  <si>
    <t>ИТОГО:</t>
  </si>
  <si>
    <t>(тыс.руб.)</t>
  </si>
  <si>
    <t>Цель гарантирования</t>
  </si>
  <si>
    <t>Наименование принципала</t>
  </si>
  <si>
    <t>Сумма по состоянию на    1 января 2024 г.</t>
  </si>
  <si>
    <t>Сумма по состоянию на    1 января 2025 г.</t>
  </si>
  <si>
    <t>Наличие права регрессного требования</t>
  </si>
  <si>
    <t>Иные условия предоставле-ния гарантий</t>
  </si>
  <si>
    <t>1.Гарантии по заимствованиям на реализацию инвестиционных проектов</t>
  </si>
  <si>
    <t>Юридические  лица</t>
  </si>
  <si>
    <t xml:space="preserve">Итого </t>
  </si>
  <si>
    <t xml:space="preserve">Объем погашения 
в  течение 2025 г. 
</t>
  </si>
  <si>
    <t xml:space="preserve">Предельная величина 
на   01.01.2026 г.
</t>
  </si>
  <si>
    <t>Приложение 10</t>
  </si>
  <si>
    <t>Приложение 11</t>
  </si>
  <si>
    <t xml:space="preserve">Сумма по состоянию на 1 января 2023 г. </t>
  </si>
  <si>
    <t>Сумма по состоянию на    1 января 2026 г.</t>
  </si>
  <si>
    <t>Наименование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</si>
  <si>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</si>
  <si>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</t>
  </si>
  <si>
    <t>00</t>
  </si>
  <si>
    <t>04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</si>
  <si>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</si>
  <si>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</si>
  <si>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61.П.01.11030</t>
  </si>
  <si>
    <t>61.П.01.15070</t>
  </si>
  <si>
    <t>61.П.01.71340</t>
  </si>
  <si>
    <t>Расходы на выплаты персоналу органов местного самоуправления</t>
  </si>
  <si>
    <t>61.Ф.02.11020</t>
  </si>
  <si>
    <t>61.Ф.02.11040</t>
  </si>
  <si>
    <t>61.Ф.03.11030</t>
  </si>
  <si>
    <t>Прочие непрограммные расходы</t>
  </si>
  <si>
    <t>Исполнение функций органов местного самоуправления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</si>
  <si>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</si>
  <si>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</si>
  <si>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</si>
  <si>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</si>
  <si>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</si>
  <si>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</si>
  <si>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</si>
  <si>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</si>
  <si>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11</t>
  </si>
  <si>
    <t>Непрограммные расходы</t>
  </si>
  <si>
    <t>62.Д.02.15020</t>
  </si>
  <si>
    <t>13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</si>
  <si>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</si>
  <si>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</si>
  <si>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</si>
  <si>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</si>
  <si>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03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</si>
  <si>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</si>
  <si>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</si>
  <si>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</si>
  <si>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</si>
  <si>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Программная часть сельских поселений</t>
  </si>
  <si>
    <t>Комплексы процессных мероприятий "Обеспечение безопасности"</t>
  </si>
  <si>
    <t>Обеспечение первичных мер пожарной безопасности</t>
  </si>
  <si>
    <t>7Ц.4.02.15120</t>
  </si>
  <si>
    <t>09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</si>
  <si>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</si>
  <si>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</si>
  <si>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</si>
  <si>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</si>
  <si>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</si>
  <si>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</si>
  <si>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</si>
  <si>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7Ц.4.06.19285</t>
  </si>
  <si>
    <t>12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</si>
  <si>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</si>
  <si>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</si>
  <si>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</si>
  <si>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</si>
  <si>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</si>
  <si>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</si>
  <si>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</si>
  <si>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</si>
  <si>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</si>
  <si>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</si>
  <si>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</si>
  <si>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</si>
  <si>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</si>
  <si>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</si>
  <si>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</si>
  <si>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</si>
  <si>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</si>
  <si>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</si>
  <si>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07</t>
  </si>
  <si>
    <t>Молодежная политика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</si>
  <si>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</si>
  <si>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</si>
  <si>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</si>
  <si>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</si>
  <si>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</si>
  <si>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08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</si>
  <si>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</si>
  <si>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</si>
  <si>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</si>
  <si>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</si>
  <si>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</si>
  <si>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</si>
  <si>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</si>
  <si>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10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</si>
  <si>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</si>
  <si>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</si>
  <si>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</si>
  <si>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</si>
  <si>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Наименование муниципальной программы</t>
  </si>
  <si>
    <t>СУММА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</si>
  <si>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</si>
  <si>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</si>
  <si>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2025 год</t>
  </si>
  <si>
    <t>ЦСР</t>
  </si>
  <si>
    <t>ВР</t>
  </si>
  <si>
    <t>Бюджет Пудомягского сельского поселения на плановый 2025год</t>
  </si>
  <si>
    <t>Бюджет Пудомягского сельского поселения на плановый 2026 год</t>
  </si>
  <si>
    <t xml:space="preserve">Программа муниципальных внутренних заимствований Пудомягского  сельского поселения на 2024 год и плановый период 2025 и 2026 годов
</t>
  </si>
  <si>
    <t>Объем привлече-ния 
в течении 2024г.</t>
  </si>
  <si>
    <t>Объем привлечения 
в течении 2025 г.</t>
  </si>
  <si>
    <t>Объем привлечения 
в течении 2026г.</t>
  </si>
  <si>
    <t xml:space="preserve">Объем погашения 
в  течение 2026 г. 
</t>
  </si>
  <si>
    <t>2026 г.        Сумма субвенций, тыс руб.</t>
  </si>
  <si>
    <t>2026 год</t>
  </si>
  <si>
    <t xml:space="preserve">Ведомственная структура расходов бюджета Пудомягского сельского поселения на 2024 год и плановый период 2025-2026 годов.                                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</si>
  <si>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2024 год и плановый период 2025-2026 годов                    </t>
  </si>
  <si>
    <t>2025 г. Сумма (тыс.руб.)</t>
  </si>
  <si>
    <t>2026 г.Сумма (тыс.руб.)</t>
  </si>
  <si>
    <t>611 2 02 25555 10 0000 150</t>
  </si>
  <si>
    <t xml:space="preserve">Субсидии на реализацию программ формирования современной городской среды </t>
  </si>
  <si>
    <t>22-55550-00000-00000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</si>
  <si>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</si>
  <si>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Обеспечение деятельности органов местного самоуправления (Социальное обеспечение и иные выплаты населению)</t>
  </si>
  <si>
    <t>Обеспечение деятельности органов местного самоуправления (Иные бюджетные ассигнования)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</si>
  <si>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</si>
  <si>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</si>
  <si>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</si>
  <si>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</si>
  <si>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</si>
  <si>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</si>
  <si>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</si>
  <si>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</si>
  <si>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</si>
  <si>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Резервные фонды местных администраций (Иные бюджетные ассигнования)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</si>
  <si>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</si>
  <si>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</si>
  <si>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</si>
  <si>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</si>
  <si>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</si>
  <si>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</si>
  <si>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</si>
  <si>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</si>
  <si>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</si>
  <si>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</si>
  <si>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</si>
  <si>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</si>
  <si>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некоторым жилищным вопросам (Межбюджетные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</si>
  <si>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</si>
  <si>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</si>
  <si>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</si>
  <si>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</si>
  <si>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</si>
  <si>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7Ц.4.03.15400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</si>
  <si>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</si>
  <si>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</si>
  <si>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Создание комфортных благоустроенных территорий общего пользования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</si>
  <si>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</si>
  <si>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</si>
  <si>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</si>
  <si>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</si>
  <si>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</si>
  <si>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</si>
  <si>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</si>
  <si>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</si>
  <si>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</si>
  <si>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</si>
  <si>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</si>
  <si>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муниципальных служащих (Социальное обеспечение и иные выплаты населению)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</si>
  <si>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</si>
  <si>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Проведение выборов и референдумов</t>
  </si>
  <si>
    <t>Обеспечение проведения выборов и референдумов</t>
  </si>
  <si>
    <t>Реализация мероприятий, направленных на повышение качества городской среды</t>
  </si>
  <si>
    <t>0107</t>
  </si>
  <si>
    <t>0705</t>
  </si>
  <si>
    <t>60</t>
  </si>
  <si>
    <t>0</t>
  </si>
  <si>
    <t>00000</t>
  </si>
  <si>
    <t>61</t>
  </si>
  <si>
    <t>П</t>
  </si>
  <si>
    <t>11030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</si>
  <si>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</si>
  <si>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</si>
  <si>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Закупка энергетических ресурсов</t>
  </si>
  <si>
    <t>Уплата иных платежей</t>
  </si>
  <si>
    <t>15070</t>
  </si>
  <si>
    <t>71340</t>
  </si>
  <si>
    <t>Ф</t>
  </si>
  <si>
    <t>11020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</si>
  <si>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</si>
  <si>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</si>
  <si>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11040</t>
  </si>
  <si>
    <t>Иные выплаты персоналу государственных (муниципальных) органов, за исключением фонда оплаты труда</t>
  </si>
  <si>
    <t>62</t>
  </si>
  <si>
    <t>Д</t>
  </si>
  <si>
    <t>16271</t>
  </si>
  <si>
    <t>15200</t>
  </si>
  <si>
    <t>15280</t>
  </si>
  <si>
    <t>Пособия, компенсации и иные социальные выплаты гражданам, кроме публичных нормативных обязательств</t>
  </si>
  <si>
    <t>15360</t>
  </si>
  <si>
    <t>17110</t>
  </si>
  <si>
    <t>51180</t>
  </si>
  <si>
    <t>70</t>
  </si>
  <si>
    <t>7Ц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</si>
  <si>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</si>
  <si>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</si>
  <si>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</si>
  <si>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</si>
  <si>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</si>
  <si>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</si>
  <si>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</si>
  <si>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</si>
  <si>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</si>
  <si>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</si>
  <si>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</si>
  <si>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</si>
  <si>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</si>
  <si>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</si>
  <si>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</si>
  <si>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</si>
  <si>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</si>
  <si>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12600</t>
  </si>
  <si>
    <t>15340</t>
  </si>
  <si>
    <t>15630</t>
  </si>
  <si>
    <t>S0360</t>
  </si>
  <si>
    <t>15230</t>
  </si>
  <si>
    <t>16260</t>
  </si>
  <si>
    <t>19285</t>
  </si>
  <si>
    <t>S4200</t>
  </si>
  <si>
    <t>S4310</t>
  </si>
  <si>
    <t>S4800</t>
  </si>
  <si>
    <t>62.Д.01.11070</t>
  </si>
  <si>
    <t>0801/1102</t>
  </si>
  <si>
    <t>Программа муниципальных гарантий  Пудомягского сельского поселения на 2024 год и плановый период 2025 и 2026 годов</t>
  </si>
  <si>
    <t>получаемые из других бюджетов в 2024 году и плановый период 2025-2026 годов</t>
  </si>
  <si>
    <t>(тысяч рублей)              2024 год</t>
  </si>
  <si>
    <t>(тысяч рублей)       2025 год</t>
  </si>
  <si>
    <t>(тысяч рублей)    2026 год</t>
  </si>
  <si>
    <t>23-51180-00000-00000</t>
  </si>
  <si>
    <t>Прогнозируемые доходы бюджета Пудомягского сельского поселения на 2024-2026 гг.</t>
  </si>
  <si>
    <t xml:space="preserve">                                                                                      Приложение 8</t>
  </si>
  <si>
    <t xml:space="preserve">                                                                                      Приложение  9 </t>
  </si>
  <si>
    <t xml:space="preserve">Предельная величина 
на   01.01.2027 г.
</t>
  </si>
  <si>
    <t>Приложение 3</t>
  </si>
  <si>
    <t>Распределение бюджетных ассигнований на реализацию мероприятий муниципальной программы на 2024 год и плановый период 2025-2026 годов</t>
  </si>
  <si>
    <t xml:space="preserve">Перечень Главных распорядителей и получателей средств бюджета Пудомягского сельского поселения </t>
  </si>
  <si>
    <t xml:space="preserve">Межбюджетные трансферты, передаваемые бюджету Гатчинского муниципального района из бюджета Пудомягского сельского поселения на осуществление части полномочий по решению вопросов местного значения в соответствии с заключенными соглашениями, на 2024 год </t>
  </si>
  <si>
    <t>Прогнозируемые поступления доходов в бюджет Пудомягского сельского поселения на 2024 год и плановый период 2025-2026 годов</t>
  </si>
  <si>
    <t>11070</t>
  </si>
  <si>
    <t>Отраслевые проекты</t>
  </si>
  <si>
    <t>7</t>
  </si>
  <si>
    <t>Отраслевой проект "Благоустройство сельских территорий"</t>
  </si>
  <si>
    <t>Отраслевой проект "Развитие и приведение в нормативное состояние автомобильных дорог общего пользования"</t>
  </si>
  <si>
    <t>Отраслевой проект "Благоустройство общественных, дворовых пространств и цифровизация городского хозяйства"</t>
  </si>
  <si>
    <t>Мин</t>
  </si>
  <si>
    <t>00.0.00.00000</t>
  </si>
  <si>
    <t>Проведение местных выборов и референдумов</t>
  </si>
  <si>
    <t>Проведение местных выборов и референдумов (Закупка товаров, работ и услуг для обеспечения государственных (муниципальных) нужд)</t>
  </si>
  <si>
    <t>Проведение местных выборов и референдумов (Иные бюджетные ассигнования)</t>
  </si>
  <si>
    <t>7Ц.7.05.S4200</t>
  </si>
  <si>
    <t>7Ц.7.03.S4310</t>
  </si>
  <si>
    <t>7Ц.7.06.S4800</t>
  </si>
  <si>
    <t>Реализация мероприятий, направленных на повышение качества городской среды (Закупка товаров, работ и услуг для обеспечения государственных (муниципальных) нужд)</t>
  </si>
  <si>
    <t>0409/0503/0501</t>
  </si>
  <si>
    <t>2025 г.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</si>
  <si>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2024 год и плановый период 2025-2026 годов</t>
  </si>
  <si>
    <t>2024 г.</t>
  </si>
  <si>
    <t xml:space="preserve"> 2026 г.</t>
  </si>
  <si>
    <t>2.4.2</t>
  </si>
  <si>
    <t>2.4.4</t>
  </si>
  <si>
    <t>2.4.7</t>
  </si>
  <si>
    <t>Премии и гранты</t>
  </si>
  <si>
    <t>3.5.0</t>
  </si>
  <si>
    <t>8.5.3</t>
  </si>
  <si>
    <t>1.2.1</t>
  </si>
  <si>
    <t>1.2.9</t>
  </si>
  <si>
    <t>1.2.2</t>
  </si>
  <si>
    <t>Специальные расходы</t>
  </si>
  <si>
    <t>8.8.0</t>
  </si>
  <si>
    <t>13020</t>
  </si>
  <si>
    <t>5.4.0</t>
  </si>
  <si>
    <t>13030</t>
  </si>
  <si>
    <t>13060</t>
  </si>
  <si>
    <t>13070</t>
  </si>
  <si>
    <t>13150</t>
  </si>
  <si>
    <t>Резервные средства</t>
  </si>
  <si>
    <t>15020</t>
  </si>
  <si>
    <t>8.7.0</t>
  </si>
  <si>
    <t>3.2.1</t>
  </si>
  <si>
    <t>1.1.1</t>
  </si>
  <si>
    <t>1.1.9</t>
  </si>
  <si>
    <t>1.1.2</t>
  </si>
  <si>
    <t>0.0.0</t>
  </si>
  <si>
    <t>2.0.0</t>
  </si>
  <si>
    <t>8.0.0</t>
  </si>
  <si>
    <t>1.0.0</t>
  </si>
  <si>
    <t>5.0.0</t>
  </si>
  <si>
    <t>3.0.0</t>
  </si>
  <si>
    <t>от 21.12.2023 №237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</si>
</sst>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0_ ;[Red]\-#,##0.00\ "/>
    <numFmt numFmtId="166" formatCode="#,##0.0"/>
    <numFmt numFmtId="167" formatCode="?"/>
  </numFmts>
  <fonts count="45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u/>
      <sz val="11"/>
      <name val="Times New Roman"/>
      <family val="1"/>
    </font>
    <font>
      <sz val="12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32" fillId="0" borderId="0"/>
  </cellStyleXfs>
  <cellXfs count="238">
    <xf numFmtId="0" fontId="0" fillId="0" borderId="0" xfId="0"/>
    <xf numFmtId="0" fontId="1" fillId="0" borderId="0" xfId="0" applyFont="1"/>
    <xf numFmtId="0" fontId="6" fillId="2" borderId="2" xfId="1" applyFont="1" applyFill="1" applyBorder="1" applyAlignment="1">
      <alignment horizontal="left" vertical="center" wrapText="1" readingOrder="1"/>
    </xf>
    <xf numFmtId="0" fontId="6" fillId="2" borderId="2" xfId="1" applyFont="1" applyFill="1" applyBorder="1" applyAlignment="1">
      <alignment horizontal="center" vertical="center" wrapText="1" readingOrder="1"/>
    </xf>
    <xf numFmtId="0" fontId="7" fillId="0" borderId="0" xfId="0" applyFont="1"/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/>
    <xf numFmtId="0" fontId="14" fillId="0" borderId="0" xfId="0" applyFont="1"/>
    <xf numFmtId="0" fontId="15" fillId="2" borderId="2" xfId="1" applyFont="1" applyFill="1" applyBorder="1" applyAlignment="1">
      <alignment horizontal="left" vertical="center" wrapText="1" readingOrder="1"/>
    </xf>
    <xf numFmtId="0" fontId="15" fillId="0" borderId="2" xfId="1" applyFont="1" applyBorder="1" applyAlignment="1">
      <alignment horizontal="left" vertical="center" wrapText="1" readingOrder="1"/>
    </xf>
    <xf numFmtId="4" fontId="6" fillId="2" borderId="2" xfId="1" applyNumberFormat="1" applyFont="1" applyFill="1" applyBorder="1" applyAlignment="1">
      <alignment horizontal="center" vertical="center" wrapText="1" readingOrder="1"/>
    </xf>
    <xf numFmtId="0" fontId="15" fillId="2" borderId="2" xfId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 readingOrder="1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5" fillId="3" borderId="2" xfId="1" applyFont="1" applyFill="1" applyBorder="1" applyAlignment="1">
      <alignment horizontal="left" vertical="center" wrapText="1" readingOrder="1"/>
    </xf>
    <xf numFmtId="0" fontId="15" fillId="3" borderId="2" xfId="1" applyFont="1" applyFill="1" applyBorder="1" applyAlignment="1">
      <alignment horizontal="center" vertical="center" wrapText="1" readingOrder="1"/>
    </xf>
    <xf numFmtId="0" fontId="20" fillId="0" borderId="0" xfId="0" applyFont="1"/>
    <xf numFmtId="49" fontId="2" fillId="4" borderId="2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14" fontId="23" fillId="0" borderId="0" xfId="0" applyNumberFormat="1" applyFont="1"/>
    <xf numFmtId="0" fontId="23" fillId="0" borderId="0" xfId="0" applyFont="1"/>
    <xf numFmtId="0" fontId="22" fillId="0" borderId="0" xfId="0" applyFont="1"/>
    <xf numFmtId="49" fontId="2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25" fillId="0" borderId="15" xfId="1" applyFont="1" applyBorder="1" applyAlignment="1">
      <alignment horizontal="left" vertical="center" wrapText="1" readingOrder="1"/>
    </xf>
    <xf numFmtId="0" fontId="25" fillId="0" borderId="16" xfId="1" applyFont="1" applyBorder="1" applyAlignment="1">
      <alignment horizontal="left" vertical="center" wrapText="1"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6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0" fontId="26" fillId="0" borderId="0" xfId="0" applyFont="1"/>
    <xf numFmtId="2" fontId="19" fillId="4" borderId="2" xfId="0" applyNumberFormat="1" applyFont="1" applyFill="1" applyBorder="1" applyAlignment="1">
      <alignment horizontal="center" vertical="center"/>
    </xf>
    <xf numFmtId="2" fontId="19" fillId="4" borderId="2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top"/>
    </xf>
    <xf numFmtId="0" fontId="3" fillId="0" borderId="14" xfId="0" applyFont="1" applyBorder="1" applyAlignment="1">
      <alignment vertical="center" wrapText="1"/>
    </xf>
    <xf numFmtId="0" fontId="2" fillId="0" borderId="3" xfId="0" applyFont="1" applyBorder="1"/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4" borderId="18" xfId="0" applyFont="1" applyFill="1" applyBorder="1"/>
    <xf numFmtId="0" fontId="2" fillId="4" borderId="4" xfId="0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/>
    </xf>
    <xf numFmtId="0" fontId="28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0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31" fillId="0" borderId="0" xfId="0" applyFont="1"/>
    <xf numFmtId="0" fontId="3" fillId="0" borderId="2" xfId="0" applyFont="1" applyBorder="1" applyAlignment="1">
      <alignment horizontal="center" vertical="center"/>
    </xf>
    <xf numFmtId="165" fontId="0" fillId="0" borderId="0" xfId="0" applyNumberFormat="1"/>
    <xf numFmtId="4" fontId="3" fillId="3" borderId="2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wrapText="1"/>
    </xf>
    <xf numFmtId="49" fontId="3" fillId="0" borderId="2" xfId="2" applyNumberFormat="1" applyFont="1" applyBorder="1" applyAlignment="1">
      <alignment horizontal="center" vertical="center" wrapText="1"/>
    </xf>
    <xf numFmtId="0" fontId="33" fillId="0" borderId="0" xfId="0" applyFont="1"/>
    <xf numFmtId="0" fontId="35" fillId="0" borderId="0" xfId="0" applyFont="1" applyAlignment="1">
      <alignment vertical="center"/>
    </xf>
    <xf numFmtId="0" fontId="34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top" wrapText="1"/>
    </xf>
    <xf numFmtId="0" fontId="33" fillId="0" borderId="2" xfId="0" applyFont="1" applyBorder="1" applyAlignment="1">
      <alignment vertical="center" wrapText="1"/>
    </xf>
    <xf numFmtId="166" fontId="33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0" fontId="35" fillId="0" borderId="0" xfId="0" applyFont="1"/>
    <xf numFmtId="0" fontId="3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0" fillId="3" borderId="0" xfId="0" applyFill="1"/>
    <xf numFmtId="0" fontId="38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5" fillId="0" borderId="2" xfId="1" applyNumberFormat="1" applyFont="1" applyBorder="1" applyAlignment="1">
      <alignment horizontal="center" vertical="center" wrapText="1" readingOrder="1"/>
    </xf>
    <xf numFmtId="4" fontId="11" fillId="3" borderId="2" xfId="0" applyNumberFormat="1" applyFont="1" applyFill="1" applyBorder="1" applyAlignment="1">
      <alignment horizontal="center"/>
    </xf>
    <xf numFmtId="4" fontId="11" fillId="3" borderId="2" xfId="0" applyNumberFormat="1" applyFont="1" applyFill="1" applyBorder="1" applyAlignment="1">
      <alignment horizontal="center" vertical="center"/>
    </xf>
    <xf numFmtId="4" fontId="15" fillId="3" borderId="2" xfId="1" applyNumberFormat="1" applyFont="1" applyFill="1" applyBorder="1" applyAlignment="1">
      <alignment horizontal="center" vertical="center" wrapText="1" readingOrder="1"/>
    </xf>
    <xf numFmtId="4" fontId="0" fillId="0" borderId="0" xfId="0" applyNumberFormat="1" applyAlignment="1">
      <alignment horizontal="center"/>
    </xf>
    <xf numFmtId="4" fontId="3" fillId="3" borderId="2" xfId="0" applyNumberFormat="1" applyFont="1" applyFill="1" applyBorder="1" applyAlignment="1">
      <alignment horizontal="center" vertical="center"/>
    </xf>
    <xf numFmtId="4" fontId="25" fillId="3" borderId="2" xfId="1" applyNumberFormat="1" applyFont="1" applyFill="1" applyBorder="1" applyAlignment="1">
      <alignment horizontal="center" vertical="center" wrapText="1" readingOrder="1"/>
    </xf>
    <xf numFmtId="4" fontId="2" fillId="4" borderId="2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center"/>
    </xf>
    <xf numFmtId="4" fontId="2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2" xfId="1" applyFont="1" applyBorder="1" applyAlignment="1">
      <alignment horizontal="left" vertical="center" wrapText="1" readingOrder="1"/>
    </xf>
    <xf numFmtId="0" fontId="6" fillId="0" borderId="2" xfId="1" applyFont="1" applyBorder="1" applyAlignment="1">
      <alignment horizontal="center" vertical="center" wrapText="1" readingOrder="1"/>
    </xf>
    <xf numFmtId="4" fontId="6" fillId="3" borderId="2" xfId="1" applyNumberFormat="1" applyFont="1" applyFill="1" applyBorder="1" applyAlignment="1">
      <alignment horizontal="center" vertical="center" wrapText="1" readingOrder="1"/>
    </xf>
    <xf numFmtId="0" fontId="6" fillId="3" borderId="2" xfId="1" applyFont="1" applyFill="1" applyBorder="1" applyAlignment="1">
      <alignment horizontal="center" vertical="center" wrapText="1" readingOrder="1"/>
    </xf>
    <xf numFmtId="4" fontId="6" fillId="0" borderId="2" xfId="1" applyNumberFormat="1" applyFont="1" applyBorder="1" applyAlignment="1">
      <alignment horizontal="center" vertical="center" wrapText="1" readingOrder="1"/>
    </xf>
    <xf numFmtId="4" fontId="16" fillId="2" borderId="2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4" fontId="16" fillId="2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justify" wrapText="1"/>
    </xf>
    <xf numFmtId="49" fontId="2" fillId="0" borderId="2" xfId="0" applyNumberFormat="1" applyFont="1" applyBorder="1" applyAlignment="1">
      <alignment horizontal="center" vertical="justify" wrapText="1"/>
    </xf>
    <xf numFmtId="49" fontId="3" fillId="0" borderId="2" xfId="0" applyNumberFormat="1" applyFont="1" applyBorder="1" applyAlignment="1">
      <alignment horizontal="center" vertical="justify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5" fillId="0" borderId="0" xfId="0" applyFont="1" applyAlignment="1">
      <alignment horizontal="right"/>
    </xf>
    <xf numFmtId="0" fontId="2" fillId="4" borderId="2" xfId="0" applyFont="1" applyFill="1" applyBorder="1" applyAlignment="1">
      <alignment horizontal="center" wrapText="1"/>
    </xf>
    <xf numFmtId="4" fontId="2" fillId="4" borderId="2" xfId="0" applyNumberFormat="1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wrapText="1"/>
    </xf>
    <xf numFmtId="4" fontId="2" fillId="4" borderId="2" xfId="2" applyNumberFormat="1" applyFont="1" applyFill="1" applyBorder="1" applyAlignment="1">
      <alignment horizontal="center" wrapText="1"/>
    </xf>
    <xf numFmtId="0" fontId="3" fillId="0" borderId="2" xfId="2" applyFont="1" applyBorder="1" applyAlignment="1">
      <alignment horizontal="left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vertical="center" wrapText="1"/>
    </xf>
    <xf numFmtId="0" fontId="41" fillId="0" borderId="2" xfId="0" applyFont="1" applyBorder="1" applyAlignment="1">
      <alignment vertical="center" wrapText="1"/>
    </xf>
    <xf numFmtId="0" fontId="0" fillId="3" borderId="0" xfId="0" applyFill="1" applyAlignment="1">
      <alignment vertical="center"/>
    </xf>
    <xf numFmtId="4" fontId="17" fillId="3" borderId="2" xfId="0" applyNumberFormat="1" applyFont="1" applyFill="1" applyBorder="1" applyAlignment="1">
      <alignment horizontal="right" vertical="center" wrapText="1"/>
    </xf>
    <xf numFmtId="4" fontId="41" fillId="3" borderId="2" xfId="0" applyNumberFormat="1" applyFont="1" applyFill="1" applyBorder="1" applyAlignment="1">
      <alignment horizontal="right" vertical="center" wrapText="1"/>
    </xf>
    <xf numFmtId="4" fontId="41" fillId="3" borderId="14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37" fillId="3" borderId="0" xfId="0" applyFont="1" applyFill="1" applyAlignment="1">
      <alignment horizontal="right" vertical="center"/>
    </xf>
    <xf numFmtId="0" fontId="0" fillId="3" borderId="0" xfId="0" applyFill="1" applyAlignment="1">
      <alignment horizontal="center"/>
    </xf>
    <xf numFmtId="0" fontId="39" fillId="3" borderId="0" xfId="0" applyFont="1" applyFill="1" applyAlignment="1">
      <alignment wrapText="1"/>
    </xf>
    <xf numFmtId="49" fontId="17" fillId="3" borderId="2" xfId="0" applyNumberFormat="1" applyFont="1" applyFill="1" applyBorder="1" applyAlignment="1">
      <alignment horizontal="center" vertical="center" wrapText="1"/>
    </xf>
    <xf numFmtId="49" fontId="41" fillId="3" borderId="2" xfId="0" applyNumberFormat="1" applyFont="1" applyFill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4" fontId="0" fillId="3" borderId="0" xfId="0" applyNumberFormat="1" applyFill="1" applyAlignment="1">
      <alignment horizontal="center"/>
    </xf>
    <xf numFmtId="0" fontId="17" fillId="3" borderId="2" xfId="0" applyFont="1" applyFill="1" applyBorder="1" applyAlignment="1">
      <alignment horizontal="justify" vertical="center"/>
    </xf>
    <xf numFmtId="0" fontId="41" fillId="3" borderId="2" xfId="0" applyFont="1" applyFill="1" applyBorder="1" applyAlignment="1">
      <alignment horizontal="justify" vertical="center"/>
    </xf>
    <xf numFmtId="0" fontId="43" fillId="0" borderId="2" xfId="0" applyFont="1" applyBorder="1" applyAlignment="1">
      <alignment vertical="center" wrapText="1"/>
    </xf>
    <xf numFmtId="0" fontId="43" fillId="0" borderId="2" xfId="0" applyFont="1" applyBorder="1" applyAlignment="1">
      <alignment vertical="center"/>
    </xf>
    <xf numFmtId="0" fontId="42" fillId="0" borderId="2" xfId="0" applyFont="1" applyBorder="1" applyAlignment="1">
      <alignment vertical="center" wrapText="1"/>
    </xf>
    <xf numFmtId="0" fontId="42" fillId="0" borderId="2" xfId="0" applyFont="1" applyBorder="1" applyAlignment="1">
      <alignment vertical="center"/>
    </xf>
    <xf numFmtId="4" fontId="42" fillId="0" borderId="2" xfId="0" applyNumberFormat="1" applyFont="1" applyBorder="1" applyAlignment="1">
      <alignment vertical="center"/>
    </xf>
    <xf numFmtId="0" fontId="41" fillId="0" borderId="2" xfId="0" applyFont="1" applyBorder="1" applyAlignment="1">
      <alignment vertical="center"/>
    </xf>
    <xf numFmtId="4" fontId="41" fillId="0" borderId="2" xfId="0" applyNumberFormat="1" applyFont="1" applyBorder="1" applyAlignment="1">
      <alignment vertical="center"/>
    </xf>
    <xf numFmtId="0" fontId="44" fillId="0" borderId="2" xfId="0" applyFont="1" applyBorder="1" applyAlignment="1">
      <alignment vertical="center" wrapText="1"/>
    </xf>
    <xf numFmtId="0" fontId="44" fillId="0" borderId="2" xfId="0" applyFont="1" applyBorder="1" applyAlignment="1">
      <alignment vertical="center"/>
    </xf>
    <xf numFmtId="4" fontId="44" fillId="0" borderId="2" xfId="0" applyNumberFormat="1" applyFont="1" applyBorder="1" applyAlignment="1">
      <alignment vertical="center"/>
    </xf>
    <xf numFmtId="167" fontId="44" fillId="0" borderId="2" xfId="0" applyNumberFormat="1" applyFont="1" applyBorder="1" applyAlignment="1">
      <alignment vertical="center" wrapText="1"/>
    </xf>
    <xf numFmtId="167" fontId="41" fillId="0" borderId="2" xfId="0" applyNumberFormat="1" applyFont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center" vertical="top" wrapText="1"/>
    </xf>
    <xf numFmtId="0" fontId="18" fillId="0" borderId="0" xfId="0" applyFont="1"/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/>
    <xf numFmtId="2" fontId="19" fillId="4" borderId="3" xfId="0" applyNumberFormat="1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2" fontId="17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2" fontId="17" fillId="0" borderId="0" xfId="0" applyNumberFormat="1" applyFont="1" applyAlignment="1">
      <alignment vertical="center"/>
    </xf>
    <xf numFmtId="0" fontId="24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0" fontId="17" fillId="3" borderId="17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35" fillId="3" borderId="0" xfId="0" applyFont="1" applyFill="1" applyAlignment="1">
      <alignment horizontal="right"/>
    </xf>
    <xf numFmtId="0" fontId="17" fillId="3" borderId="0" xfId="0" applyFont="1" applyFill="1" applyAlignment="1">
      <alignment horizontal="center" vertical="center" wrapText="1"/>
    </xf>
    <xf numFmtId="167" fontId="42" fillId="3" borderId="2" xfId="0" applyNumberFormat="1" applyFont="1" applyFill="1" applyBorder="1" applyAlignment="1">
      <alignment horizontal="center" vertical="center" wrapText="1"/>
    </xf>
    <xf numFmtId="167" fontId="42" fillId="3" borderId="2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horizontal="right"/>
    </xf>
    <xf numFmtId="0" fontId="34" fillId="3" borderId="0" xfId="0" applyFont="1" applyFill="1" applyAlignment="1">
      <alignment horizontal="center" wrapText="1"/>
    </xf>
    <xf numFmtId="167" fontId="42" fillId="0" borderId="2" xfId="0" applyNumberFormat="1" applyFont="1" applyBorder="1" applyAlignment="1">
      <alignment horizontal="center" vertical="center" wrapText="1"/>
    </xf>
    <xf numFmtId="49" fontId="42" fillId="0" borderId="2" xfId="0" applyNumberFormat="1" applyFont="1" applyBorder="1" applyAlignment="1">
      <alignment horizontal="center" vertical="center" wrapText="1"/>
    </xf>
    <xf numFmtId="49" fontId="42" fillId="0" borderId="17" xfId="0" applyNumberFormat="1" applyFont="1" applyBorder="1" applyAlignment="1">
      <alignment horizontal="center" vertical="center" wrapText="1"/>
    </xf>
    <xf numFmtId="49" fontId="42" fillId="0" borderId="20" xfId="0" applyNumberFormat="1" applyFont="1" applyBorder="1" applyAlignment="1">
      <alignment horizontal="center" vertical="center" wrapText="1"/>
    </xf>
    <xf numFmtId="49" fontId="42" fillId="0" borderId="24" xfId="0" applyNumberFormat="1" applyFont="1" applyBorder="1" applyAlignment="1">
      <alignment horizontal="center" vertical="center" wrapText="1"/>
    </xf>
    <xf numFmtId="49" fontId="42" fillId="0" borderId="25" xfId="0" applyNumberFormat="1" applyFont="1" applyBorder="1" applyAlignment="1">
      <alignment horizontal="center" vertical="center" wrapText="1"/>
    </xf>
    <xf numFmtId="49" fontId="42" fillId="0" borderId="18" xfId="0" applyNumberFormat="1" applyFont="1" applyBorder="1" applyAlignment="1">
      <alignment horizontal="center" vertical="center" wrapText="1"/>
    </xf>
    <xf numFmtId="49" fontId="42" fillId="0" borderId="21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7" fillId="0" borderId="0" xfId="0" applyFont="1" applyAlignment="1">
      <alignment horizontal="center" vertical="justify"/>
    </xf>
    <xf numFmtId="0" fontId="17" fillId="0" borderId="22" xfId="0" applyFont="1" applyBorder="1" applyAlignment="1">
      <alignment horizontal="center" vertical="justify"/>
    </xf>
    <xf numFmtId="0" fontId="40" fillId="0" borderId="1" xfId="0" applyFont="1" applyBorder="1"/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opLeftCell="A37" workbookViewId="0">
      <selection activeCell="C4" sqref="C4:F4"/>
    </sheetView>
  </sheetViews>
  <sheetFormatPr defaultRowHeight="15" x14ac:dyDescent="0.25"/>
  <cols>
    <col min="1" max="1" width="18.28515625" style="9" customWidth="1"/>
    <col min="2" max="2" width="29.140625" customWidth="1"/>
    <col min="3" max="3" width="12.7109375" style="119" customWidth="1"/>
    <col min="4" max="4" width="8.42578125" style="7" customWidth="1"/>
    <col min="5" max="5" width="12.28515625" style="119" customWidth="1"/>
    <col min="6" max="6" width="12.5703125" style="119" customWidth="1"/>
    <col min="8" max="8" width="12.85546875" bestFit="1" customWidth="1"/>
  </cols>
  <sheetData>
    <row r="1" spans="1:6" x14ac:dyDescent="0.25">
      <c r="A1" s="8"/>
      <c r="B1" s="1"/>
      <c r="C1" s="146"/>
      <c r="D1" s="190" t="s">
        <v>0</v>
      </c>
      <c r="E1" s="190"/>
      <c r="F1" s="190"/>
    </row>
    <row r="2" spans="1:6" x14ac:dyDescent="0.25">
      <c r="A2" s="8"/>
      <c r="B2" s="1"/>
      <c r="C2" s="146"/>
      <c r="D2" s="190" t="s">
        <v>1</v>
      </c>
      <c r="E2" s="190"/>
      <c r="F2" s="190"/>
    </row>
    <row r="3" spans="1:6" x14ac:dyDescent="0.25">
      <c r="A3" s="8"/>
      <c r="B3" s="1"/>
      <c r="C3" s="190" t="s">
        <v>2</v>
      </c>
      <c r="D3" s="190"/>
      <c r="E3" s="190"/>
      <c r="F3" s="190"/>
    </row>
    <row r="4" spans="1:6" x14ac:dyDescent="0.25">
      <c r="B4" s="1"/>
      <c r="C4" s="190" t="s">
        <v>520</v>
      </c>
      <c r="D4" s="190"/>
      <c r="E4" s="190"/>
      <c r="F4" s="190"/>
    </row>
    <row r="5" spans="1:6" ht="41.25" customHeight="1" x14ac:dyDescent="0.25">
      <c r="A5" s="188" t="s">
        <v>469</v>
      </c>
      <c r="B5" s="188"/>
      <c r="C5" s="188"/>
      <c r="D5" s="188"/>
      <c r="E5" s="188"/>
      <c r="F5" s="189"/>
    </row>
    <row r="6" spans="1:6" ht="63" x14ac:dyDescent="0.25">
      <c r="A6" s="3" t="s">
        <v>3</v>
      </c>
      <c r="B6" s="3" t="s">
        <v>4</v>
      </c>
      <c r="C6" s="12" t="s">
        <v>62</v>
      </c>
      <c r="D6" s="3" t="s">
        <v>5</v>
      </c>
      <c r="E6" s="12" t="s">
        <v>328</v>
      </c>
      <c r="F6" s="12" t="s">
        <v>329</v>
      </c>
    </row>
    <row r="7" spans="1:6" ht="21" x14ac:dyDescent="0.25">
      <c r="A7" s="2"/>
      <c r="B7" s="3" t="s">
        <v>6</v>
      </c>
      <c r="C7" s="12">
        <f>+C8+C23</f>
        <v>41187.762999999999</v>
      </c>
      <c r="D7" s="3"/>
      <c r="E7" s="12">
        <f>+E8+E23</f>
        <v>41773.863000000005</v>
      </c>
      <c r="F7" s="12">
        <f>+F8+F23</f>
        <v>42429.563000000002</v>
      </c>
    </row>
    <row r="8" spans="1:6" x14ac:dyDescent="0.25">
      <c r="A8" s="2"/>
      <c r="B8" s="3" t="s">
        <v>7</v>
      </c>
      <c r="C8" s="12">
        <f>+C9+C11+C14+C16+C18</f>
        <v>40053.699999999997</v>
      </c>
      <c r="D8" s="3"/>
      <c r="E8" s="12">
        <f>+E9+E11+E14+E16+E18</f>
        <v>40639.800000000003</v>
      </c>
      <c r="F8" s="12">
        <f>+F9+F11+F14+F16+F18</f>
        <v>41295.5</v>
      </c>
    </row>
    <row r="9" spans="1:6" ht="27" customHeight="1" x14ac:dyDescent="0.25">
      <c r="A9" s="2" t="s">
        <v>8</v>
      </c>
      <c r="B9" s="3" t="s">
        <v>9</v>
      </c>
      <c r="C9" s="12">
        <f>SUM(C10:C10)</f>
        <v>5222.8999999999996</v>
      </c>
      <c r="D9" s="3"/>
      <c r="E9" s="12">
        <f>SUM(E10:E10)</f>
        <v>5494.5</v>
      </c>
      <c r="F9" s="12">
        <f>SUM(F10:F10)</f>
        <v>5780.2</v>
      </c>
    </row>
    <row r="10" spans="1:6" ht="90" x14ac:dyDescent="0.25">
      <c r="A10" s="11" t="s">
        <v>10</v>
      </c>
      <c r="B10" s="11" t="s">
        <v>11</v>
      </c>
      <c r="C10" s="114">
        <v>5222.8999999999996</v>
      </c>
      <c r="D10" s="14"/>
      <c r="E10" s="114">
        <v>5494.5</v>
      </c>
      <c r="F10" s="114">
        <v>5780.2</v>
      </c>
    </row>
    <row r="11" spans="1:6" ht="31.5" x14ac:dyDescent="0.25">
      <c r="A11" s="2" t="s">
        <v>12</v>
      </c>
      <c r="B11" s="3" t="s">
        <v>13</v>
      </c>
      <c r="C11" s="12">
        <f>SUM(C12:C13)</f>
        <v>5145</v>
      </c>
      <c r="D11" s="3"/>
      <c r="E11" s="12">
        <f>SUM(E12:E13)</f>
        <v>5460</v>
      </c>
      <c r="F11" s="12">
        <f>SUM(F12:F13)</f>
        <v>5830</v>
      </c>
    </row>
    <row r="12" spans="1:6" ht="78.75" x14ac:dyDescent="0.25">
      <c r="A12" s="11" t="s">
        <v>14</v>
      </c>
      <c r="B12" s="11" t="s">
        <v>15</v>
      </c>
      <c r="C12" s="115">
        <v>2500</v>
      </c>
      <c r="D12" s="15"/>
      <c r="E12" s="115">
        <v>2660</v>
      </c>
      <c r="F12" s="115">
        <v>2840</v>
      </c>
    </row>
    <row r="13" spans="1:6" ht="90" x14ac:dyDescent="0.25">
      <c r="A13" s="11" t="s">
        <v>16</v>
      </c>
      <c r="B13" s="11" t="s">
        <v>17</v>
      </c>
      <c r="C13" s="115">
        <v>2645</v>
      </c>
      <c r="D13" s="15"/>
      <c r="E13" s="115">
        <v>2800</v>
      </c>
      <c r="F13" s="115">
        <v>2990</v>
      </c>
    </row>
    <row r="14" spans="1:6" ht="21" x14ac:dyDescent="0.25">
      <c r="A14" s="2" t="s">
        <v>18</v>
      </c>
      <c r="B14" s="3" t="s">
        <v>19</v>
      </c>
      <c r="C14" s="12">
        <f>+C15</f>
        <v>286.8</v>
      </c>
      <c r="D14" s="3"/>
      <c r="E14" s="12">
        <f>+E15</f>
        <v>286.3</v>
      </c>
      <c r="F14" s="12">
        <f>+F15</f>
        <v>286.3</v>
      </c>
    </row>
    <row r="15" spans="1:6" ht="22.5" x14ac:dyDescent="0.25">
      <c r="A15" s="11" t="s">
        <v>20</v>
      </c>
      <c r="B15" s="11" t="s">
        <v>19</v>
      </c>
      <c r="C15" s="116">
        <v>286.8</v>
      </c>
      <c r="D15" s="16"/>
      <c r="E15" s="116">
        <v>286.3</v>
      </c>
      <c r="F15" s="116">
        <v>286.3</v>
      </c>
    </row>
    <row r="16" spans="1:6" ht="21" x14ac:dyDescent="0.25">
      <c r="A16" s="2" t="s">
        <v>21</v>
      </c>
      <c r="B16" s="3" t="s">
        <v>22</v>
      </c>
      <c r="C16" s="12">
        <f>+C17</f>
        <v>4449</v>
      </c>
      <c r="D16" s="3"/>
      <c r="E16" s="12">
        <f>+E17</f>
        <v>4449</v>
      </c>
      <c r="F16" s="12">
        <f>+F17</f>
        <v>4449</v>
      </c>
    </row>
    <row r="17" spans="1:6" ht="56.25" x14ac:dyDescent="0.25">
      <c r="A17" s="11" t="s">
        <v>23</v>
      </c>
      <c r="B17" s="11" t="s">
        <v>24</v>
      </c>
      <c r="C17" s="114">
        <v>4449</v>
      </c>
      <c r="D17" s="14"/>
      <c r="E17" s="114">
        <v>4449</v>
      </c>
      <c r="F17" s="114">
        <v>4449</v>
      </c>
    </row>
    <row r="18" spans="1:6" ht="21" x14ac:dyDescent="0.25">
      <c r="A18" s="2" t="s">
        <v>25</v>
      </c>
      <c r="B18" s="3" t="s">
        <v>26</v>
      </c>
      <c r="C18" s="12">
        <f>+C19+C21</f>
        <v>24950</v>
      </c>
      <c r="D18" s="3"/>
      <c r="E18" s="12">
        <f>+E19+E21</f>
        <v>24950</v>
      </c>
      <c r="F18" s="12">
        <f>+F19+F21</f>
        <v>24950</v>
      </c>
    </row>
    <row r="19" spans="1:6" ht="22.5" x14ac:dyDescent="0.25">
      <c r="A19" s="10" t="s">
        <v>27</v>
      </c>
      <c r="B19" s="10" t="s">
        <v>28</v>
      </c>
      <c r="C19" s="12">
        <f>+C20</f>
        <v>14254</v>
      </c>
      <c r="D19" s="3"/>
      <c r="E19" s="12">
        <f>+E20</f>
        <v>14254</v>
      </c>
      <c r="F19" s="12">
        <f>+F20</f>
        <v>14254</v>
      </c>
    </row>
    <row r="20" spans="1:6" ht="45" x14ac:dyDescent="0.25">
      <c r="A20" s="11" t="s">
        <v>29</v>
      </c>
      <c r="B20" s="11" t="s">
        <v>30</v>
      </c>
      <c r="C20" s="117">
        <v>14254</v>
      </c>
      <c r="D20" s="17"/>
      <c r="E20" s="117">
        <v>14254</v>
      </c>
      <c r="F20" s="117">
        <v>14254</v>
      </c>
    </row>
    <row r="21" spans="1:6" ht="22.5" x14ac:dyDescent="0.25">
      <c r="A21" s="10" t="s">
        <v>31</v>
      </c>
      <c r="B21" s="10" t="s">
        <v>32</v>
      </c>
      <c r="C21" s="12">
        <f>+C22</f>
        <v>10696</v>
      </c>
      <c r="D21" s="3"/>
      <c r="E21" s="12">
        <f>+E22</f>
        <v>10696</v>
      </c>
      <c r="F21" s="12">
        <f>+F22</f>
        <v>10696</v>
      </c>
    </row>
    <row r="22" spans="1:6" ht="45" x14ac:dyDescent="0.25">
      <c r="A22" s="11" t="s">
        <v>33</v>
      </c>
      <c r="B22" s="11" t="s">
        <v>34</v>
      </c>
      <c r="C22" s="117">
        <v>10696</v>
      </c>
      <c r="D22" s="17"/>
      <c r="E22" s="117">
        <v>10696</v>
      </c>
      <c r="F22" s="117">
        <v>10696</v>
      </c>
    </row>
    <row r="23" spans="1:6" x14ac:dyDescent="0.25">
      <c r="A23" s="10"/>
      <c r="B23" s="3" t="s">
        <v>35</v>
      </c>
      <c r="C23" s="12">
        <f>+C24</f>
        <v>1134.0630000000001</v>
      </c>
      <c r="D23" s="3"/>
      <c r="E23" s="12">
        <f>+E24</f>
        <v>1134.0630000000001</v>
      </c>
      <c r="F23" s="12">
        <f>+F24</f>
        <v>1134.0630000000001</v>
      </c>
    </row>
    <row r="24" spans="1:6" ht="52.5" x14ac:dyDescent="0.25">
      <c r="A24" s="2" t="s">
        <v>36</v>
      </c>
      <c r="B24" s="3" t="s">
        <v>37</v>
      </c>
      <c r="C24" s="12">
        <f>SUM(C25:C26)</f>
        <v>1134.0630000000001</v>
      </c>
      <c r="D24" s="3"/>
      <c r="E24" s="12">
        <f>SUM(E25:E26)</f>
        <v>1134.0630000000001</v>
      </c>
      <c r="F24" s="12">
        <f>SUM(F25:F26)</f>
        <v>1134.0630000000001</v>
      </c>
    </row>
    <row r="25" spans="1:6" ht="78.75" x14ac:dyDescent="0.25">
      <c r="A25" s="18" t="s">
        <v>38</v>
      </c>
      <c r="B25" s="18" t="s">
        <v>39</v>
      </c>
      <c r="C25" s="118">
        <v>134.06299999999999</v>
      </c>
      <c r="D25" s="19"/>
      <c r="E25" s="118">
        <v>134.06299999999999</v>
      </c>
      <c r="F25" s="118">
        <v>134.06299999999999</v>
      </c>
    </row>
    <row r="26" spans="1:6" ht="90" x14ac:dyDescent="0.25">
      <c r="A26" s="11" t="s">
        <v>40</v>
      </c>
      <c r="B26" s="11" t="s">
        <v>41</v>
      </c>
      <c r="C26" s="118">
        <v>1000</v>
      </c>
      <c r="D26" s="19"/>
      <c r="E26" s="118">
        <v>1000</v>
      </c>
      <c r="F26" s="118">
        <v>1000</v>
      </c>
    </row>
    <row r="27" spans="1:6" ht="21" x14ac:dyDescent="0.25">
      <c r="A27" s="2" t="s">
        <v>42</v>
      </c>
      <c r="B27" s="3" t="s">
        <v>43</v>
      </c>
      <c r="C27" s="12">
        <f>+C28</f>
        <v>36413.029999999992</v>
      </c>
      <c r="D27" s="3"/>
      <c r="E27" s="12">
        <f>+E28</f>
        <v>34606.554860000004</v>
      </c>
      <c r="F27" s="12">
        <f>+F28</f>
        <v>22360.82</v>
      </c>
    </row>
    <row r="28" spans="1:6" s="4" customFormat="1" ht="52.5" x14ac:dyDescent="0.2">
      <c r="A28" s="2" t="s">
        <v>44</v>
      </c>
      <c r="B28" s="3" t="s">
        <v>45</v>
      </c>
      <c r="C28" s="12">
        <f>+C29+C30+C38+C41</f>
        <v>36413.029999999992</v>
      </c>
      <c r="D28" s="3"/>
      <c r="E28" s="12">
        <f>+E29+E30+E38+E41</f>
        <v>34606.554860000004</v>
      </c>
      <c r="F28" s="12">
        <f>+F29+F30+F38+F41</f>
        <v>22360.82</v>
      </c>
    </row>
    <row r="29" spans="1:6" s="4" customFormat="1" ht="31.5" x14ac:dyDescent="0.2">
      <c r="A29" s="126" t="s">
        <v>196</v>
      </c>
      <c r="B29" s="127" t="s">
        <v>46</v>
      </c>
      <c r="C29" s="128">
        <f>5440.9+17601.3</f>
        <v>23042.199999999997</v>
      </c>
      <c r="D29" s="129"/>
      <c r="E29" s="128">
        <f>5543.9+16538.9</f>
        <v>22082.800000000003</v>
      </c>
      <c r="F29" s="128">
        <f>5460+15252.6</f>
        <v>20712.599999999999</v>
      </c>
    </row>
    <row r="30" spans="1:6" s="4" customFormat="1" ht="31.5" x14ac:dyDescent="0.2">
      <c r="A30" s="126" t="s">
        <v>47</v>
      </c>
      <c r="B30" s="127" t="s">
        <v>48</v>
      </c>
      <c r="C30" s="130">
        <f>SUM(C31:C37)</f>
        <v>12738.810000000001</v>
      </c>
      <c r="D30" s="127"/>
      <c r="E30" s="130">
        <f>SUM(E31:E37)</f>
        <v>11880.334860000001</v>
      </c>
      <c r="F30" s="130">
        <f>SUM(F31:F37)</f>
        <v>1644.7</v>
      </c>
    </row>
    <row r="31" spans="1:6" ht="22.5" x14ac:dyDescent="0.25">
      <c r="A31" s="11" t="s">
        <v>49</v>
      </c>
      <c r="B31" s="11" t="s">
        <v>50</v>
      </c>
      <c r="C31" s="115">
        <v>1981.9</v>
      </c>
      <c r="D31" s="15">
        <v>1022</v>
      </c>
      <c r="E31" s="115">
        <v>1644.7</v>
      </c>
      <c r="F31" s="115">
        <v>1644.7</v>
      </c>
    </row>
    <row r="32" spans="1:6" ht="22.5" x14ac:dyDescent="0.25">
      <c r="A32" s="11" t="s">
        <v>49</v>
      </c>
      <c r="B32" s="11" t="s">
        <v>50</v>
      </c>
      <c r="C32" s="118">
        <v>680.8</v>
      </c>
      <c r="D32" s="15">
        <v>1055</v>
      </c>
      <c r="E32" s="115">
        <v>0</v>
      </c>
      <c r="F32" s="115">
        <v>0</v>
      </c>
    </row>
    <row r="33" spans="1:8" ht="22.5" x14ac:dyDescent="0.25">
      <c r="A33" s="11" t="s">
        <v>49</v>
      </c>
      <c r="B33" s="11" t="s">
        <v>50</v>
      </c>
      <c r="C33" s="118">
        <v>1020.4</v>
      </c>
      <c r="D33" s="15">
        <v>1077</v>
      </c>
      <c r="E33" s="115">
        <v>0</v>
      </c>
      <c r="F33" s="115">
        <v>0</v>
      </c>
    </row>
    <row r="34" spans="1:8" ht="22.5" x14ac:dyDescent="0.25">
      <c r="A34" s="11" t="s">
        <v>49</v>
      </c>
      <c r="B34" s="11" t="s">
        <v>50</v>
      </c>
      <c r="C34" s="118">
        <v>896.9</v>
      </c>
      <c r="D34" s="15">
        <v>1083</v>
      </c>
      <c r="E34" s="115">
        <v>0</v>
      </c>
      <c r="F34" s="115">
        <v>0</v>
      </c>
    </row>
    <row r="35" spans="1:8" ht="22.5" x14ac:dyDescent="0.25">
      <c r="A35" s="11" t="s">
        <v>49</v>
      </c>
      <c r="B35" s="11" t="s">
        <v>50</v>
      </c>
      <c r="C35" s="118">
        <v>0</v>
      </c>
      <c r="D35" s="15">
        <v>1044</v>
      </c>
      <c r="E35" s="115">
        <v>10235.63486</v>
      </c>
      <c r="F35" s="115">
        <v>0</v>
      </c>
    </row>
    <row r="36" spans="1:8" ht="22.5" x14ac:dyDescent="0.25">
      <c r="A36" s="11" t="s">
        <v>49</v>
      </c>
      <c r="B36" s="11" t="s">
        <v>50</v>
      </c>
      <c r="C36" s="118">
        <v>158.81</v>
      </c>
      <c r="D36" s="15">
        <v>10</v>
      </c>
      <c r="E36" s="115">
        <v>0</v>
      </c>
      <c r="F36" s="115">
        <v>0</v>
      </c>
    </row>
    <row r="37" spans="1:8" ht="33.75" x14ac:dyDescent="0.25">
      <c r="A37" s="11" t="s">
        <v>341</v>
      </c>
      <c r="B37" s="11" t="s">
        <v>342</v>
      </c>
      <c r="C37" s="118">
        <v>8000</v>
      </c>
      <c r="D37" s="15" t="s">
        <v>343</v>
      </c>
      <c r="E37" s="115">
        <v>0</v>
      </c>
      <c r="F37" s="115">
        <v>0</v>
      </c>
    </row>
    <row r="38" spans="1:8" ht="31.5" x14ac:dyDescent="0.25">
      <c r="A38" s="2" t="s">
        <v>51</v>
      </c>
      <c r="B38" s="3" t="s">
        <v>52</v>
      </c>
      <c r="C38" s="12">
        <f>SUM(C39:C40)</f>
        <v>332.02</v>
      </c>
      <c r="D38" s="3"/>
      <c r="E38" s="12">
        <f>SUM(E39:E40)</f>
        <v>343.41999999999996</v>
      </c>
      <c r="F38" s="12">
        <f>SUM(F39:F40)</f>
        <v>3.52</v>
      </c>
    </row>
    <row r="39" spans="1:8" ht="45" x14ac:dyDescent="0.25">
      <c r="A39" s="11" t="s">
        <v>53</v>
      </c>
      <c r="B39" s="11" t="s">
        <v>54</v>
      </c>
      <c r="C39" s="118">
        <v>3.52</v>
      </c>
      <c r="D39" s="19">
        <v>3038</v>
      </c>
      <c r="E39" s="118">
        <v>3.52</v>
      </c>
      <c r="F39" s="118">
        <v>3.52</v>
      </c>
    </row>
    <row r="40" spans="1:8" ht="53.25" customHeight="1" x14ac:dyDescent="0.25">
      <c r="A40" s="11" t="s">
        <v>55</v>
      </c>
      <c r="B40" s="11" t="s">
        <v>56</v>
      </c>
      <c r="C40" s="118">
        <v>328.5</v>
      </c>
      <c r="D40" s="19" t="s">
        <v>460</v>
      </c>
      <c r="E40" s="118">
        <v>339.9</v>
      </c>
      <c r="F40" s="118">
        <v>0</v>
      </c>
    </row>
    <row r="41" spans="1:8" s="111" customFormat="1" ht="21" x14ac:dyDescent="0.25">
      <c r="A41" s="2" t="s">
        <v>57</v>
      </c>
      <c r="B41" s="3" t="s">
        <v>58</v>
      </c>
      <c r="C41" s="133">
        <f>C42</f>
        <v>300</v>
      </c>
      <c r="D41" s="134"/>
      <c r="E41" s="133">
        <f>E42</f>
        <v>300</v>
      </c>
      <c r="F41" s="133">
        <f>F42</f>
        <v>0</v>
      </c>
    </row>
    <row r="42" spans="1:8" ht="33.75" x14ac:dyDescent="0.25">
      <c r="A42" s="11" t="s">
        <v>59</v>
      </c>
      <c r="B42" s="11" t="s">
        <v>60</v>
      </c>
      <c r="C42" s="115">
        <v>300</v>
      </c>
      <c r="D42" s="15"/>
      <c r="E42" s="115">
        <v>300</v>
      </c>
      <c r="F42" s="115">
        <v>0</v>
      </c>
    </row>
    <row r="43" spans="1:8" x14ac:dyDescent="0.25">
      <c r="A43" s="2"/>
      <c r="B43" s="2" t="s">
        <v>61</v>
      </c>
      <c r="C43" s="12">
        <f>+C27+C7</f>
        <v>77600.792999999991</v>
      </c>
      <c r="D43" s="3"/>
      <c r="E43" s="12">
        <f>+E27+E7</f>
        <v>76380.417860000016</v>
      </c>
      <c r="F43" s="12">
        <f>+F27+F7</f>
        <v>64790.383000000002</v>
      </c>
      <c r="H43" s="85"/>
    </row>
  </sheetData>
  <mergeCells count="5">
    <mergeCell ref="A5:F5"/>
    <mergeCell ref="D1:F1"/>
    <mergeCell ref="D2:F2"/>
    <mergeCell ref="C3:F3"/>
    <mergeCell ref="C4:F4"/>
  </mergeCells>
  <pageMargins left="0.70866141732283472" right="0" top="0.55118110236220474" bottom="0.55118110236220474" header="0.31496062992125984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10"/>
  <sheetViews>
    <sheetView workbookViewId="0">
      <selection activeCell="I4" sqref="I4:K4"/>
    </sheetView>
  </sheetViews>
  <sheetFormatPr defaultRowHeight="15" x14ac:dyDescent="0.25"/>
  <cols>
    <col min="1" max="1" width="26" customWidth="1"/>
    <col min="2" max="11" width="12.28515625" customWidth="1"/>
  </cols>
  <sheetData>
    <row r="1" spans="1:11" ht="15.75" x14ac:dyDescent="0.25">
      <c r="D1" s="90"/>
      <c r="E1" s="90"/>
      <c r="F1" s="90"/>
      <c r="G1" s="90"/>
      <c r="H1" s="90"/>
      <c r="I1" s="229" t="s">
        <v>228</v>
      </c>
      <c r="J1" s="229"/>
      <c r="K1" s="229"/>
    </row>
    <row r="2" spans="1:11" x14ac:dyDescent="0.25">
      <c r="I2" s="229" t="s">
        <v>207</v>
      </c>
      <c r="J2" s="229"/>
      <c r="K2" s="229"/>
    </row>
    <row r="3" spans="1:11" x14ac:dyDescent="0.25">
      <c r="I3" s="229" t="s">
        <v>2</v>
      </c>
      <c r="J3" s="229"/>
      <c r="K3" s="229"/>
    </row>
    <row r="4" spans="1:11" x14ac:dyDescent="0.25">
      <c r="I4" s="229" t="s">
        <v>520</v>
      </c>
      <c r="J4" s="229"/>
      <c r="K4" s="229"/>
    </row>
    <row r="5" spans="1:11" ht="28.5" customHeight="1" x14ac:dyDescent="0.25">
      <c r="A5" s="234" t="s">
        <v>330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1" ht="18.75" x14ac:dyDescent="0.25">
      <c r="A6" s="92"/>
      <c r="B6" s="92"/>
      <c r="C6" s="92"/>
      <c r="D6" s="92"/>
      <c r="E6" s="92"/>
      <c r="F6" s="92"/>
      <c r="G6" s="92"/>
      <c r="H6" s="92"/>
      <c r="I6" s="92"/>
      <c r="J6" s="92"/>
      <c r="K6" s="93" t="s">
        <v>208</v>
      </c>
    </row>
    <row r="7" spans="1:11" ht="75" x14ac:dyDescent="0.25">
      <c r="A7" s="94" t="s">
        <v>209</v>
      </c>
      <c r="B7" s="95" t="s">
        <v>210</v>
      </c>
      <c r="C7" s="95" t="s">
        <v>331</v>
      </c>
      <c r="D7" s="95" t="s">
        <v>211</v>
      </c>
      <c r="E7" s="95" t="s">
        <v>212</v>
      </c>
      <c r="F7" s="95" t="s">
        <v>332</v>
      </c>
      <c r="G7" s="95" t="s">
        <v>226</v>
      </c>
      <c r="H7" s="95" t="s">
        <v>227</v>
      </c>
      <c r="I7" s="95" t="s">
        <v>333</v>
      </c>
      <c r="J7" s="95" t="s">
        <v>334</v>
      </c>
      <c r="K7" s="95" t="s">
        <v>464</v>
      </c>
    </row>
    <row r="8" spans="1:11" ht="63" x14ac:dyDescent="0.25">
      <c r="A8" s="96" t="s">
        <v>213</v>
      </c>
      <c r="B8" s="97">
        <v>0</v>
      </c>
      <c r="C8" s="97">
        <v>0</v>
      </c>
      <c r="D8" s="97">
        <v>0</v>
      </c>
      <c r="E8" s="97">
        <f>B8+C8-D8</f>
        <v>0</v>
      </c>
      <c r="F8" s="97">
        <f t="shared" ref="F8:K9" si="0">C8+D8-E8</f>
        <v>0</v>
      </c>
      <c r="G8" s="97">
        <f t="shared" si="0"/>
        <v>0</v>
      </c>
      <c r="H8" s="97">
        <f t="shared" si="0"/>
        <v>0</v>
      </c>
      <c r="I8" s="97">
        <f t="shared" si="0"/>
        <v>0</v>
      </c>
      <c r="J8" s="97">
        <f t="shared" si="0"/>
        <v>0</v>
      </c>
      <c r="K8" s="97">
        <f t="shared" si="0"/>
        <v>0</v>
      </c>
    </row>
    <row r="9" spans="1:11" ht="31.5" x14ac:dyDescent="0.25">
      <c r="A9" s="96" t="s">
        <v>214</v>
      </c>
      <c r="B9" s="97">
        <v>0</v>
      </c>
      <c r="C9" s="97">
        <v>0</v>
      </c>
      <c r="D9" s="97">
        <v>0</v>
      </c>
      <c r="E9" s="97">
        <f>B9+C9-D9</f>
        <v>0</v>
      </c>
      <c r="F9" s="97">
        <f t="shared" si="0"/>
        <v>0</v>
      </c>
      <c r="G9" s="97">
        <f t="shared" si="0"/>
        <v>0</v>
      </c>
      <c r="H9" s="97">
        <f t="shared" si="0"/>
        <v>0</v>
      </c>
      <c r="I9" s="97">
        <f t="shared" si="0"/>
        <v>0</v>
      </c>
      <c r="J9" s="97">
        <f t="shared" si="0"/>
        <v>0</v>
      </c>
      <c r="K9" s="97">
        <f t="shared" si="0"/>
        <v>0</v>
      </c>
    </row>
    <row r="10" spans="1:11" ht="15.75" x14ac:dyDescent="0.25">
      <c r="A10" s="98" t="s">
        <v>215</v>
      </c>
      <c r="B10" s="99">
        <f>B8+B9</f>
        <v>0</v>
      </c>
      <c r="C10" s="99">
        <f>C8+C9</f>
        <v>0</v>
      </c>
      <c r="D10" s="99">
        <f t="shared" ref="D10:K10" si="1">D8+D9</f>
        <v>0</v>
      </c>
      <c r="E10" s="99">
        <f t="shared" si="1"/>
        <v>0</v>
      </c>
      <c r="F10" s="99">
        <f t="shared" si="1"/>
        <v>0</v>
      </c>
      <c r="G10" s="99">
        <f t="shared" si="1"/>
        <v>0</v>
      </c>
      <c r="H10" s="99">
        <f t="shared" si="1"/>
        <v>0</v>
      </c>
      <c r="I10" s="99">
        <f t="shared" si="1"/>
        <v>0</v>
      </c>
      <c r="J10" s="99">
        <f t="shared" si="1"/>
        <v>0</v>
      </c>
      <c r="K10" s="99">
        <f t="shared" si="1"/>
        <v>0</v>
      </c>
    </row>
  </sheetData>
  <mergeCells count="5">
    <mergeCell ref="I1:K1"/>
    <mergeCell ref="I2:K2"/>
    <mergeCell ref="I3:K3"/>
    <mergeCell ref="I4:K4"/>
    <mergeCell ref="A5:K5"/>
  </mergeCells>
  <pageMargins left="0.70866141732283472" right="0.70866141732283472" top="0.74803149606299213" bottom="0.74803149606299213" header="0.31496062992125984" footer="0.31496062992125984"/>
  <pageSetup paperSize="9" scale="88" fitToHeight="10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1"/>
  <sheetViews>
    <sheetView workbookViewId="0">
      <selection activeCell="F5" sqref="F5"/>
    </sheetView>
  </sheetViews>
  <sheetFormatPr defaultRowHeight="15" x14ac:dyDescent="0.25"/>
  <cols>
    <col min="1" max="1" width="21" customWidth="1"/>
    <col min="2" max="2" width="14.42578125" customWidth="1"/>
    <col min="3" max="3" width="13.5703125" customWidth="1"/>
    <col min="4" max="4" width="11.85546875" customWidth="1"/>
    <col min="5" max="5" width="12.7109375" customWidth="1"/>
    <col min="6" max="6" width="13.140625" customWidth="1"/>
    <col min="7" max="7" width="12.140625" customWidth="1"/>
    <col min="8" max="8" width="16.5703125" customWidth="1"/>
  </cols>
  <sheetData>
    <row r="1" spans="1:8" x14ac:dyDescent="0.25">
      <c r="F1" s="229" t="s">
        <v>229</v>
      </c>
      <c r="G1" s="229"/>
      <c r="H1" s="229"/>
    </row>
    <row r="2" spans="1:8" x14ac:dyDescent="0.25">
      <c r="F2" s="229" t="s">
        <v>207</v>
      </c>
      <c r="G2" s="229"/>
      <c r="H2" s="229"/>
    </row>
    <row r="3" spans="1:8" x14ac:dyDescent="0.25">
      <c r="F3" s="229" t="s">
        <v>2</v>
      </c>
      <c r="G3" s="229"/>
      <c r="H3" s="229"/>
    </row>
    <row r="4" spans="1:8" s="100" customFormat="1" x14ac:dyDescent="0.25">
      <c r="B4" s="91"/>
      <c r="C4" s="91"/>
      <c r="D4" s="91"/>
      <c r="E4" s="91"/>
      <c r="F4" s="229" t="s">
        <v>520</v>
      </c>
      <c r="G4" s="229"/>
      <c r="H4" s="229"/>
    </row>
    <row r="5" spans="1:8" s="100" customFormat="1" x14ac:dyDescent="0.25">
      <c r="B5" s="91"/>
      <c r="C5" s="91"/>
      <c r="D5" s="91"/>
      <c r="E5" s="91"/>
      <c r="F5" s="149"/>
      <c r="G5" s="149"/>
      <c r="H5" s="149"/>
    </row>
    <row r="6" spans="1:8" s="100" customFormat="1" ht="28.5" customHeight="1" x14ac:dyDescent="0.25">
      <c r="A6" s="237" t="s">
        <v>455</v>
      </c>
      <c r="B6" s="237"/>
      <c r="C6" s="237"/>
      <c r="D6" s="237"/>
      <c r="E6" s="237"/>
      <c r="F6" s="237"/>
      <c r="G6" s="237"/>
      <c r="H6" s="237"/>
    </row>
    <row r="7" spans="1:8" x14ac:dyDescent="0.25">
      <c r="H7" s="7" t="s">
        <v>216</v>
      </c>
    </row>
    <row r="8" spans="1:8" ht="75" x14ac:dyDescent="0.25">
      <c r="A8" s="101" t="s">
        <v>217</v>
      </c>
      <c r="B8" s="101" t="s">
        <v>218</v>
      </c>
      <c r="C8" s="101" t="s">
        <v>230</v>
      </c>
      <c r="D8" s="101" t="s">
        <v>219</v>
      </c>
      <c r="E8" s="101" t="s">
        <v>220</v>
      </c>
      <c r="F8" s="101" t="s">
        <v>231</v>
      </c>
      <c r="G8" s="101" t="s">
        <v>221</v>
      </c>
      <c r="H8" s="101" t="s">
        <v>222</v>
      </c>
    </row>
    <row r="9" spans="1:8" x14ac:dyDescent="0.25">
      <c r="A9" s="101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</row>
    <row r="10" spans="1:8" ht="78.75" x14ac:dyDescent="0.25">
      <c r="A10" s="96" t="s">
        <v>223</v>
      </c>
      <c r="B10" s="94" t="s">
        <v>224</v>
      </c>
      <c r="C10" s="97">
        <v>0</v>
      </c>
      <c r="D10" s="97">
        <v>0</v>
      </c>
      <c r="E10" s="97">
        <v>0</v>
      </c>
      <c r="F10" s="97">
        <v>0</v>
      </c>
      <c r="G10" s="94"/>
      <c r="H10" s="94"/>
    </row>
    <row r="11" spans="1:8" ht="15.75" x14ac:dyDescent="0.25">
      <c r="A11" s="235" t="s">
        <v>225</v>
      </c>
      <c r="B11" s="236"/>
      <c r="C11" s="99">
        <f>C10</f>
        <v>0</v>
      </c>
      <c r="D11" s="99">
        <f>D10</f>
        <v>0</v>
      </c>
      <c r="E11" s="99">
        <f t="shared" ref="E11:F11" si="0">E10</f>
        <v>0</v>
      </c>
      <c r="F11" s="99">
        <f t="shared" si="0"/>
        <v>0</v>
      </c>
      <c r="G11" s="102"/>
      <c r="H11" s="102"/>
    </row>
  </sheetData>
  <mergeCells count="6">
    <mergeCell ref="A11:B11"/>
    <mergeCell ref="F1:H1"/>
    <mergeCell ref="F2:H2"/>
    <mergeCell ref="F3:H3"/>
    <mergeCell ref="F4:H4"/>
    <mergeCell ref="A6:H6"/>
  </mergeCells>
  <pageMargins left="0.70866141732283472" right="0.70866141732283472" top="0.74803149606299213" bottom="0.74803149606299213" header="0.31496062992125984" footer="0.31496062992125984"/>
  <pageSetup paperSize="9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topLeftCell="A34" workbookViewId="0">
      <selection activeCell="C4" sqref="C4:F4"/>
    </sheetView>
  </sheetViews>
  <sheetFormatPr defaultRowHeight="15" x14ac:dyDescent="0.25"/>
  <cols>
    <col min="1" max="1" width="18.7109375" style="9" customWidth="1"/>
    <col min="2" max="2" width="31.28515625" customWidth="1"/>
    <col min="3" max="3" width="12.7109375" style="119" customWidth="1"/>
    <col min="4" max="4" width="8.42578125" style="7" customWidth="1"/>
    <col min="5" max="5" width="12.28515625" style="119" customWidth="1"/>
    <col min="6" max="6" width="12.5703125" style="119" customWidth="1"/>
    <col min="7" max="7" width="6" customWidth="1"/>
  </cols>
  <sheetData>
    <row r="1" spans="1:6" x14ac:dyDescent="0.25">
      <c r="A1" s="8"/>
      <c r="B1" s="1"/>
      <c r="C1" s="190" t="s">
        <v>0</v>
      </c>
      <c r="D1" s="190"/>
      <c r="E1" s="190"/>
      <c r="F1" s="190"/>
    </row>
    <row r="2" spans="1:6" x14ac:dyDescent="0.25">
      <c r="A2" s="8"/>
      <c r="B2" s="1"/>
      <c r="C2" s="190" t="s">
        <v>1</v>
      </c>
      <c r="D2" s="190"/>
      <c r="E2" s="190"/>
      <c r="F2" s="190"/>
    </row>
    <row r="3" spans="1:6" x14ac:dyDescent="0.25">
      <c r="A3" s="8"/>
      <c r="B3" s="1"/>
      <c r="C3" s="190" t="s">
        <v>2</v>
      </c>
      <c r="D3" s="190"/>
      <c r="E3" s="190"/>
      <c r="F3" s="190"/>
    </row>
    <row r="4" spans="1:6" x14ac:dyDescent="0.25">
      <c r="B4" s="1"/>
      <c r="C4" s="190" t="s">
        <v>520</v>
      </c>
      <c r="D4" s="190"/>
      <c r="E4" s="190"/>
      <c r="F4" s="190"/>
    </row>
    <row r="5" spans="1:6" x14ac:dyDescent="0.25">
      <c r="B5" s="1"/>
      <c r="C5" s="112"/>
      <c r="D5" s="6"/>
      <c r="E5" s="113"/>
      <c r="F5" s="112"/>
    </row>
    <row r="6" spans="1:6" x14ac:dyDescent="0.25">
      <c r="A6" s="191" t="s">
        <v>461</v>
      </c>
      <c r="B6" s="191"/>
      <c r="C6" s="191"/>
      <c r="D6" s="191"/>
      <c r="E6" s="191"/>
      <c r="F6" s="192"/>
    </row>
    <row r="7" spans="1:6" ht="8.4499999999999993" customHeight="1" x14ac:dyDescent="0.25">
      <c r="A7" s="193"/>
      <c r="B7" s="193"/>
      <c r="C7" s="193"/>
      <c r="D7" s="193"/>
      <c r="E7" s="193"/>
      <c r="F7" s="194"/>
    </row>
    <row r="8" spans="1:6" ht="63" x14ac:dyDescent="0.25">
      <c r="A8" s="3" t="s">
        <v>3</v>
      </c>
      <c r="B8" s="3" t="s">
        <v>4</v>
      </c>
      <c r="C8" s="12" t="s">
        <v>62</v>
      </c>
      <c r="D8" s="3" t="s">
        <v>5</v>
      </c>
      <c r="E8" s="12" t="s">
        <v>200</v>
      </c>
      <c r="F8" s="12" t="s">
        <v>329</v>
      </c>
    </row>
    <row r="9" spans="1:6" ht="21" x14ac:dyDescent="0.25">
      <c r="A9" s="10"/>
      <c r="B9" s="3" t="s">
        <v>6</v>
      </c>
      <c r="C9" s="12">
        <f>+C10+C25</f>
        <v>41187763</v>
      </c>
      <c r="D9" s="3"/>
      <c r="E9" s="12">
        <f>+E10+E25</f>
        <v>41773863</v>
      </c>
      <c r="F9" s="12">
        <f>+F10+F25</f>
        <v>42429563</v>
      </c>
    </row>
    <row r="10" spans="1:6" x14ac:dyDescent="0.25">
      <c r="A10" s="10"/>
      <c r="B10" s="13" t="s">
        <v>7</v>
      </c>
      <c r="C10" s="12">
        <f>+C11+C13+C16+C18+C20</f>
        <v>40053700</v>
      </c>
      <c r="D10" s="3"/>
      <c r="E10" s="12">
        <f>+E11+E13+E16+E18+E20</f>
        <v>40639800</v>
      </c>
      <c r="F10" s="12">
        <f>+F11+F13+F16+F18+F20</f>
        <v>41295500</v>
      </c>
    </row>
    <row r="11" spans="1:6" ht="27" customHeight="1" x14ac:dyDescent="0.25">
      <c r="A11" s="2" t="s">
        <v>8</v>
      </c>
      <c r="B11" s="3" t="s">
        <v>9</v>
      </c>
      <c r="C11" s="12">
        <f>SUM(C12:C12)</f>
        <v>5222900</v>
      </c>
      <c r="D11" s="3"/>
      <c r="E11" s="12">
        <f>SUM(E12:E12)</f>
        <v>5494500</v>
      </c>
      <c r="F11" s="12">
        <f>SUM(F12:F12)</f>
        <v>5780200</v>
      </c>
    </row>
    <row r="12" spans="1:6" ht="90" x14ac:dyDescent="0.25">
      <c r="A12" s="11" t="s">
        <v>10</v>
      </c>
      <c r="B12" s="11" t="s">
        <v>11</v>
      </c>
      <c r="C12" s="114">
        <v>5222900</v>
      </c>
      <c r="D12" s="14"/>
      <c r="E12" s="114">
        <v>5494500</v>
      </c>
      <c r="F12" s="114">
        <v>5780200</v>
      </c>
    </row>
    <row r="13" spans="1:6" ht="31.5" x14ac:dyDescent="0.25">
      <c r="A13" s="2" t="s">
        <v>12</v>
      </c>
      <c r="B13" s="3" t="s">
        <v>13</v>
      </c>
      <c r="C13" s="12">
        <f>SUM(C14:C15)</f>
        <v>5145000</v>
      </c>
      <c r="D13" s="3"/>
      <c r="E13" s="12">
        <f>SUM(E14:E15)</f>
        <v>5460000</v>
      </c>
      <c r="F13" s="12">
        <f>SUM(F14:F15)</f>
        <v>5830000</v>
      </c>
    </row>
    <row r="14" spans="1:6" ht="78.75" x14ac:dyDescent="0.25">
      <c r="A14" s="11" t="s">
        <v>14</v>
      </c>
      <c r="B14" s="11" t="s">
        <v>15</v>
      </c>
      <c r="C14" s="115">
        <v>2500000</v>
      </c>
      <c r="D14" s="15"/>
      <c r="E14" s="115">
        <v>2660000</v>
      </c>
      <c r="F14" s="115">
        <v>2840000</v>
      </c>
    </row>
    <row r="15" spans="1:6" ht="90" x14ac:dyDescent="0.25">
      <c r="A15" s="11" t="s">
        <v>16</v>
      </c>
      <c r="B15" s="11" t="s">
        <v>17</v>
      </c>
      <c r="C15" s="115">
        <v>2645000</v>
      </c>
      <c r="D15" s="15"/>
      <c r="E15" s="115">
        <v>2800000</v>
      </c>
      <c r="F15" s="115">
        <v>2990000</v>
      </c>
    </row>
    <row r="16" spans="1:6" ht="21" x14ac:dyDescent="0.25">
      <c r="A16" s="2" t="s">
        <v>18</v>
      </c>
      <c r="B16" s="3" t="s">
        <v>19</v>
      </c>
      <c r="C16" s="12">
        <f>+C17</f>
        <v>286800</v>
      </c>
      <c r="D16" s="3"/>
      <c r="E16" s="12">
        <f>+E17</f>
        <v>286300</v>
      </c>
      <c r="F16" s="12">
        <f>+F17</f>
        <v>286300</v>
      </c>
    </row>
    <row r="17" spans="1:6" ht="22.5" x14ac:dyDescent="0.25">
      <c r="A17" s="11" t="s">
        <v>20</v>
      </c>
      <c r="B17" s="11" t="s">
        <v>19</v>
      </c>
      <c r="C17" s="116">
        <v>286800</v>
      </c>
      <c r="D17" s="16"/>
      <c r="E17" s="116">
        <v>286300</v>
      </c>
      <c r="F17" s="116">
        <v>286300</v>
      </c>
    </row>
    <row r="18" spans="1:6" ht="21" x14ac:dyDescent="0.25">
      <c r="A18" s="2" t="s">
        <v>21</v>
      </c>
      <c r="B18" s="3" t="s">
        <v>22</v>
      </c>
      <c r="C18" s="12">
        <f>+C19</f>
        <v>4449000</v>
      </c>
      <c r="D18" s="3"/>
      <c r="E18" s="12">
        <f>+E19</f>
        <v>4449000</v>
      </c>
      <c r="F18" s="12">
        <f>+F19</f>
        <v>4449000</v>
      </c>
    </row>
    <row r="19" spans="1:6" ht="56.25" x14ac:dyDescent="0.25">
      <c r="A19" s="11" t="s">
        <v>23</v>
      </c>
      <c r="B19" s="11" t="s">
        <v>24</v>
      </c>
      <c r="C19" s="114">
        <v>4449000</v>
      </c>
      <c r="D19" s="14"/>
      <c r="E19" s="114">
        <v>4449000</v>
      </c>
      <c r="F19" s="114">
        <v>4449000</v>
      </c>
    </row>
    <row r="20" spans="1:6" ht="21" x14ac:dyDescent="0.25">
      <c r="A20" s="2" t="s">
        <v>25</v>
      </c>
      <c r="B20" s="3" t="s">
        <v>26</v>
      </c>
      <c r="C20" s="12">
        <f>+C21+C23</f>
        <v>24950000</v>
      </c>
      <c r="D20" s="3"/>
      <c r="E20" s="12">
        <f>+E21+E23</f>
        <v>24950000</v>
      </c>
      <c r="F20" s="12">
        <f>+F21+F23</f>
        <v>24950000</v>
      </c>
    </row>
    <row r="21" spans="1:6" ht="22.5" x14ac:dyDescent="0.25">
      <c r="A21" s="10" t="s">
        <v>27</v>
      </c>
      <c r="B21" s="10" t="s">
        <v>28</v>
      </c>
      <c r="C21" s="12">
        <f>+C22</f>
        <v>14254000</v>
      </c>
      <c r="D21" s="3"/>
      <c r="E21" s="12">
        <f>+E22</f>
        <v>14254000</v>
      </c>
      <c r="F21" s="12">
        <f>+F22</f>
        <v>14254000</v>
      </c>
    </row>
    <row r="22" spans="1:6" ht="45" x14ac:dyDescent="0.25">
      <c r="A22" s="11" t="s">
        <v>29</v>
      </c>
      <c r="B22" s="11" t="s">
        <v>30</v>
      </c>
      <c r="C22" s="117">
        <v>14254000</v>
      </c>
      <c r="D22" s="17"/>
      <c r="E22" s="117">
        <v>14254000</v>
      </c>
      <c r="F22" s="117">
        <v>14254000</v>
      </c>
    </row>
    <row r="23" spans="1:6" ht="22.5" x14ac:dyDescent="0.25">
      <c r="A23" s="10" t="s">
        <v>31</v>
      </c>
      <c r="B23" s="10" t="s">
        <v>32</v>
      </c>
      <c r="C23" s="12">
        <f>+C24</f>
        <v>10696000</v>
      </c>
      <c r="D23" s="3"/>
      <c r="E23" s="12">
        <f>+E24</f>
        <v>10696000</v>
      </c>
      <c r="F23" s="12">
        <f>+F24</f>
        <v>10696000</v>
      </c>
    </row>
    <row r="24" spans="1:6" ht="45" x14ac:dyDescent="0.25">
      <c r="A24" s="11" t="s">
        <v>33</v>
      </c>
      <c r="B24" s="11" t="s">
        <v>34</v>
      </c>
      <c r="C24" s="117">
        <v>10696000</v>
      </c>
      <c r="D24" s="17"/>
      <c r="E24" s="117">
        <v>10696000</v>
      </c>
      <c r="F24" s="117">
        <v>10696000</v>
      </c>
    </row>
    <row r="25" spans="1:6" x14ac:dyDescent="0.25">
      <c r="A25" s="10"/>
      <c r="B25" s="13" t="s">
        <v>35</v>
      </c>
      <c r="C25" s="12">
        <f>+C26</f>
        <v>1134063</v>
      </c>
      <c r="D25" s="3"/>
      <c r="E25" s="12">
        <f>+E26</f>
        <v>1134063</v>
      </c>
      <c r="F25" s="12">
        <f>+F26</f>
        <v>1134063</v>
      </c>
    </row>
    <row r="26" spans="1:6" ht="52.5" x14ac:dyDescent="0.25">
      <c r="A26" s="2" t="s">
        <v>36</v>
      </c>
      <c r="B26" s="3" t="s">
        <v>37</v>
      </c>
      <c r="C26" s="12">
        <f>SUM(C27:C28)</f>
        <v>1134063</v>
      </c>
      <c r="D26" s="3"/>
      <c r="E26" s="12">
        <f>SUM(E27:E28)</f>
        <v>1134063</v>
      </c>
      <c r="F26" s="12">
        <f>SUM(F27:F28)</f>
        <v>1134063</v>
      </c>
    </row>
    <row r="27" spans="1:6" ht="67.5" x14ac:dyDescent="0.25">
      <c r="A27" s="18" t="s">
        <v>38</v>
      </c>
      <c r="B27" s="18" t="s">
        <v>39</v>
      </c>
      <c r="C27" s="118">
        <v>134063</v>
      </c>
      <c r="D27" s="19"/>
      <c r="E27" s="118">
        <v>134063</v>
      </c>
      <c r="F27" s="118">
        <v>134063</v>
      </c>
    </row>
    <row r="28" spans="1:6" ht="78.75" x14ac:dyDescent="0.25">
      <c r="A28" s="11" t="s">
        <v>40</v>
      </c>
      <c r="B28" s="11" t="s">
        <v>41</v>
      </c>
      <c r="C28" s="118">
        <v>1000000</v>
      </c>
      <c r="D28" s="19"/>
      <c r="E28" s="118">
        <v>1000000</v>
      </c>
      <c r="F28" s="118">
        <v>1000000</v>
      </c>
    </row>
    <row r="29" spans="1:6" ht="21" x14ac:dyDescent="0.25">
      <c r="A29" s="2" t="s">
        <v>42</v>
      </c>
      <c r="B29" s="3" t="s">
        <v>43</v>
      </c>
      <c r="C29" s="12">
        <f>+C30</f>
        <v>36413030</v>
      </c>
      <c r="D29" s="3"/>
      <c r="E29" s="12">
        <f>+E30</f>
        <v>34606554.859999999</v>
      </c>
      <c r="F29" s="12">
        <f>+F30</f>
        <v>22360820</v>
      </c>
    </row>
    <row r="30" spans="1:6" s="4" customFormat="1" ht="42" x14ac:dyDescent="0.2">
      <c r="A30" s="2" t="s">
        <v>44</v>
      </c>
      <c r="B30" s="3" t="s">
        <v>45</v>
      </c>
      <c r="C30" s="12">
        <f>+C31+C32+C40+C43</f>
        <v>36413030</v>
      </c>
      <c r="D30" s="3"/>
      <c r="E30" s="12">
        <f>+E31+E32+E40+E43</f>
        <v>34606554.859999999</v>
      </c>
      <c r="F30" s="12">
        <f>+F31+F32+F40+F43</f>
        <v>22360820</v>
      </c>
    </row>
    <row r="31" spans="1:6" s="4" customFormat="1" ht="31.5" x14ac:dyDescent="0.2">
      <c r="A31" s="126" t="s">
        <v>196</v>
      </c>
      <c r="B31" s="127" t="s">
        <v>46</v>
      </c>
      <c r="C31" s="128">
        <f>5440900+17601300</f>
        <v>23042200</v>
      </c>
      <c r="D31" s="129"/>
      <c r="E31" s="128">
        <f>5543900+16538900</f>
        <v>22082800</v>
      </c>
      <c r="F31" s="128">
        <f>5460000+15252600</f>
        <v>20712600</v>
      </c>
    </row>
    <row r="32" spans="1:6" s="4" customFormat="1" ht="31.5" x14ac:dyDescent="0.2">
      <c r="A32" s="126" t="s">
        <v>47</v>
      </c>
      <c r="B32" s="127" t="s">
        <v>48</v>
      </c>
      <c r="C32" s="130">
        <f>SUM(C33:C39)</f>
        <v>12738810</v>
      </c>
      <c r="D32" s="127"/>
      <c r="E32" s="130">
        <f>SUM(E33:E39)</f>
        <v>11880334.859999999</v>
      </c>
      <c r="F32" s="130">
        <f>SUM(F33:F36)</f>
        <v>1644700</v>
      </c>
    </row>
    <row r="33" spans="1:7" ht="22.5" x14ac:dyDescent="0.25">
      <c r="A33" s="11" t="s">
        <v>49</v>
      </c>
      <c r="B33" s="11" t="s">
        <v>50</v>
      </c>
      <c r="C33" s="115">
        <v>1981900</v>
      </c>
      <c r="D33" s="15">
        <v>1022</v>
      </c>
      <c r="E33" s="115">
        <v>1644700</v>
      </c>
      <c r="F33" s="115">
        <v>1644700</v>
      </c>
    </row>
    <row r="34" spans="1:7" ht="22.5" x14ac:dyDescent="0.25">
      <c r="A34" s="11" t="s">
        <v>49</v>
      </c>
      <c r="B34" s="11" t="s">
        <v>50</v>
      </c>
      <c r="C34" s="118">
        <v>680800</v>
      </c>
      <c r="D34" s="15">
        <v>1055</v>
      </c>
      <c r="E34" s="115">
        <v>0</v>
      </c>
      <c r="F34" s="115">
        <v>0</v>
      </c>
    </row>
    <row r="35" spans="1:7" ht="22.5" x14ac:dyDescent="0.25">
      <c r="A35" s="11" t="s">
        <v>49</v>
      </c>
      <c r="B35" s="11" t="s">
        <v>50</v>
      </c>
      <c r="C35" s="115">
        <v>1020400</v>
      </c>
      <c r="D35" s="15">
        <v>1077</v>
      </c>
      <c r="E35" s="115">
        <v>0</v>
      </c>
      <c r="F35" s="115">
        <v>0</v>
      </c>
    </row>
    <row r="36" spans="1:7" ht="22.5" x14ac:dyDescent="0.25">
      <c r="A36" s="11" t="s">
        <v>49</v>
      </c>
      <c r="B36" s="11" t="s">
        <v>50</v>
      </c>
      <c r="C36" s="115">
        <v>896900</v>
      </c>
      <c r="D36" s="15">
        <v>1083</v>
      </c>
      <c r="E36" s="115">
        <v>0</v>
      </c>
      <c r="F36" s="115">
        <v>0</v>
      </c>
    </row>
    <row r="37" spans="1:7" ht="22.5" x14ac:dyDescent="0.25">
      <c r="A37" s="11" t="s">
        <v>49</v>
      </c>
      <c r="B37" s="11" t="s">
        <v>50</v>
      </c>
      <c r="C37" s="115">
        <v>158810</v>
      </c>
      <c r="D37" s="15">
        <v>10</v>
      </c>
      <c r="E37" s="115">
        <v>0</v>
      </c>
      <c r="F37" s="115">
        <v>0</v>
      </c>
    </row>
    <row r="38" spans="1:7" ht="22.5" x14ac:dyDescent="0.25">
      <c r="A38" s="11" t="s">
        <v>49</v>
      </c>
      <c r="B38" s="11" t="s">
        <v>50</v>
      </c>
      <c r="C38" s="115">
        <v>0</v>
      </c>
      <c r="D38" s="15">
        <v>1044</v>
      </c>
      <c r="E38" s="115">
        <v>10235634.859999999</v>
      </c>
      <c r="F38" s="115">
        <v>0</v>
      </c>
    </row>
    <row r="39" spans="1:7" ht="33.75" x14ac:dyDescent="0.25">
      <c r="A39" s="11" t="s">
        <v>341</v>
      </c>
      <c r="B39" s="11" t="s">
        <v>342</v>
      </c>
      <c r="C39" s="115">
        <v>8000000</v>
      </c>
      <c r="D39" s="15" t="s">
        <v>343</v>
      </c>
      <c r="E39" s="115">
        <v>0</v>
      </c>
      <c r="F39" s="115">
        <v>0</v>
      </c>
    </row>
    <row r="40" spans="1:7" ht="31.5" x14ac:dyDescent="0.25">
      <c r="A40" s="2" t="s">
        <v>51</v>
      </c>
      <c r="B40" s="3" t="s">
        <v>52</v>
      </c>
      <c r="C40" s="12">
        <f>SUM(C41:C42)</f>
        <v>332020</v>
      </c>
      <c r="D40" s="3"/>
      <c r="E40" s="12">
        <f>SUM(E41:E42)</f>
        <v>343420</v>
      </c>
      <c r="F40" s="12">
        <f>SUM(F41:F42)</f>
        <v>3520</v>
      </c>
    </row>
    <row r="41" spans="1:7" ht="33.75" x14ac:dyDescent="0.25">
      <c r="A41" s="11" t="s">
        <v>53</v>
      </c>
      <c r="B41" s="11" t="s">
        <v>54</v>
      </c>
      <c r="C41" s="118">
        <v>3520</v>
      </c>
      <c r="D41" s="19">
        <v>3038</v>
      </c>
      <c r="E41" s="118">
        <v>3520</v>
      </c>
      <c r="F41" s="118">
        <v>3520</v>
      </c>
    </row>
    <row r="42" spans="1:7" ht="45" x14ac:dyDescent="0.25">
      <c r="A42" s="11" t="s">
        <v>55</v>
      </c>
      <c r="B42" s="11" t="s">
        <v>56</v>
      </c>
      <c r="C42" s="118">
        <v>328500</v>
      </c>
      <c r="D42" s="19" t="s">
        <v>460</v>
      </c>
      <c r="E42" s="118">
        <v>339900</v>
      </c>
      <c r="F42" s="118">
        <v>0</v>
      </c>
    </row>
    <row r="43" spans="1:7" ht="21" x14ac:dyDescent="0.25">
      <c r="A43" s="2" t="s">
        <v>57</v>
      </c>
      <c r="B43" s="3" t="s">
        <v>58</v>
      </c>
      <c r="C43" s="131">
        <f>C44</f>
        <v>300000</v>
      </c>
      <c r="D43" s="132"/>
      <c r="E43" s="131">
        <f>E44</f>
        <v>300000</v>
      </c>
      <c r="F43" s="131">
        <f>F44</f>
        <v>0</v>
      </c>
    </row>
    <row r="44" spans="1:7" ht="33.75" x14ac:dyDescent="0.25">
      <c r="A44" s="11" t="s">
        <v>59</v>
      </c>
      <c r="B44" s="11" t="s">
        <v>60</v>
      </c>
      <c r="C44" s="115">
        <v>300000</v>
      </c>
      <c r="D44" s="15"/>
      <c r="E44" s="115">
        <v>300000</v>
      </c>
      <c r="F44" s="115">
        <v>0</v>
      </c>
    </row>
    <row r="45" spans="1:7" x14ac:dyDescent="0.25">
      <c r="A45" s="2"/>
      <c r="B45" s="2" t="s">
        <v>61</v>
      </c>
      <c r="C45" s="12">
        <f>+C29+C9</f>
        <v>77600793</v>
      </c>
      <c r="D45" s="3"/>
      <c r="E45" s="12">
        <f>+E29+E9</f>
        <v>76380417.859999999</v>
      </c>
      <c r="F45" s="12">
        <f>+F29+F9</f>
        <v>64790383</v>
      </c>
      <c r="G45" s="85"/>
    </row>
    <row r="46" spans="1:7" x14ac:dyDescent="0.25">
      <c r="G46" s="5"/>
    </row>
  </sheetData>
  <mergeCells count="5">
    <mergeCell ref="A6:F7"/>
    <mergeCell ref="C1:F1"/>
    <mergeCell ref="C2:F2"/>
    <mergeCell ref="C3:F3"/>
    <mergeCell ref="C4:F4"/>
  </mergeCells>
  <phoneticPr fontId="8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4"/>
  <sheetViews>
    <sheetView topLeftCell="A16" workbookViewId="0">
      <selection activeCell="C4" sqref="C4:E4"/>
    </sheetView>
  </sheetViews>
  <sheetFormatPr defaultRowHeight="15" x14ac:dyDescent="0.25"/>
  <cols>
    <col min="1" max="1" width="20.7109375" style="34" customWidth="1"/>
    <col min="2" max="2" width="35.7109375" style="34" customWidth="1"/>
    <col min="3" max="3" width="10.140625" style="125" customWidth="1"/>
    <col min="4" max="4" width="10.5703125" style="125" customWidth="1"/>
    <col min="5" max="5" width="11.85546875" style="125" customWidth="1"/>
    <col min="6" max="256" width="9.140625" style="34"/>
    <col min="257" max="257" width="20.85546875" style="34" customWidth="1"/>
    <col min="258" max="258" width="48.5703125" style="34" customWidth="1"/>
    <col min="259" max="259" width="10.28515625" style="34" customWidth="1"/>
    <col min="260" max="260" width="10.5703125" style="34" customWidth="1"/>
    <col min="261" max="261" width="9.42578125" style="34" customWidth="1"/>
    <col min="262" max="512" width="9.140625" style="34"/>
    <col min="513" max="513" width="20.85546875" style="34" customWidth="1"/>
    <col min="514" max="514" width="48.5703125" style="34" customWidth="1"/>
    <col min="515" max="515" width="10.28515625" style="34" customWidth="1"/>
    <col min="516" max="516" width="10.5703125" style="34" customWidth="1"/>
    <col min="517" max="517" width="9.42578125" style="34" customWidth="1"/>
    <col min="518" max="768" width="9.140625" style="34"/>
    <col min="769" max="769" width="20.85546875" style="34" customWidth="1"/>
    <col min="770" max="770" width="48.5703125" style="34" customWidth="1"/>
    <col min="771" max="771" width="10.28515625" style="34" customWidth="1"/>
    <col min="772" max="772" width="10.5703125" style="34" customWidth="1"/>
    <col min="773" max="773" width="9.42578125" style="34" customWidth="1"/>
    <col min="774" max="1024" width="9.140625" style="34"/>
    <col min="1025" max="1025" width="20.85546875" style="34" customWidth="1"/>
    <col min="1026" max="1026" width="48.5703125" style="34" customWidth="1"/>
    <col min="1027" max="1027" width="10.28515625" style="34" customWidth="1"/>
    <col min="1028" max="1028" width="10.5703125" style="34" customWidth="1"/>
    <col min="1029" max="1029" width="9.42578125" style="34" customWidth="1"/>
    <col min="1030" max="1280" width="9.140625" style="34"/>
    <col min="1281" max="1281" width="20.85546875" style="34" customWidth="1"/>
    <col min="1282" max="1282" width="48.5703125" style="34" customWidth="1"/>
    <col min="1283" max="1283" width="10.28515625" style="34" customWidth="1"/>
    <col min="1284" max="1284" width="10.5703125" style="34" customWidth="1"/>
    <col min="1285" max="1285" width="9.42578125" style="34" customWidth="1"/>
    <col min="1286" max="1536" width="9.140625" style="34"/>
    <col min="1537" max="1537" width="20.85546875" style="34" customWidth="1"/>
    <col min="1538" max="1538" width="48.5703125" style="34" customWidth="1"/>
    <col min="1539" max="1539" width="10.28515625" style="34" customWidth="1"/>
    <col min="1540" max="1540" width="10.5703125" style="34" customWidth="1"/>
    <col min="1541" max="1541" width="9.42578125" style="34" customWidth="1"/>
    <col min="1542" max="1792" width="9.140625" style="34"/>
    <col min="1793" max="1793" width="20.85546875" style="34" customWidth="1"/>
    <col min="1794" max="1794" width="48.5703125" style="34" customWidth="1"/>
    <col min="1795" max="1795" width="10.28515625" style="34" customWidth="1"/>
    <col min="1796" max="1796" width="10.5703125" style="34" customWidth="1"/>
    <col min="1797" max="1797" width="9.42578125" style="34" customWidth="1"/>
    <col min="1798" max="2048" width="9.140625" style="34"/>
    <col min="2049" max="2049" width="20.85546875" style="34" customWidth="1"/>
    <col min="2050" max="2050" width="48.5703125" style="34" customWidth="1"/>
    <col min="2051" max="2051" width="10.28515625" style="34" customWidth="1"/>
    <col min="2052" max="2052" width="10.5703125" style="34" customWidth="1"/>
    <col min="2053" max="2053" width="9.42578125" style="34" customWidth="1"/>
    <col min="2054" max="2304" width="9.140625" style="34"/>
    <col min="2305" max="2305" width="20.85546875" style="34" customWidth="1"/>
    <col min="2306" max="2306" width="48.5703125" style="34" customWidth="1"/>
    <col min="2307" max="2307" width="10.28515625" style="34" customWidth="1"/>
    <col min="2308" max="2308" width="10.5703125" style="34" customWidth="1"/>
    <col min="2309" max="2309" width="9.42578125" style="34" customWidth="1"/>
    <col min="2310" max="2560" width="9.140625" style="34"/>
    <col min="2561" max="2561" width="20.85546875" style="34" customWidth="1"/>
    <col min="2562" max="2562" width="48.5703125" style="34" customWidth="1"/>
    <col min="2563" max="2563" width="10.28515625" style="34" customWidth="1"/>
    <col min="2564" max="2564" width="10.5703125" style="34" customWidth="1"/>
    <col min="2565" max="2565" width="9.42578125" style="34" customWidth="1"/>
    <col min="2566" max="2816" width="9.140625" style="34"/>
    <col min="2817" max="2817" width="20.85546875" style="34" customWidth="1"/>
    <col min="2818" max="2818" width="48.5703125" style="34" customWidth="1"/>
    <col min="2819" max="2819" width="10.28515625" style="34" customWidth="1"/>
    <col min="2820" max="2820" width="10.5703125" style="34" customWidth="1"/>
    <col min="2821" max="2821" width="9.42578125" style="34" customWidth="1"/>
    <col min="2822" max="3072" width="9.140625" style="34"/>
    <col min="3073" max="3073" width="20.85546875" style="34" customWidth="1"/>
    <col min="3074" max="3074" width="48.5703125" style="34" customWidth="1"/>
    <col min="3075" max="3075" width="10.28515625" style="34" customWidth="1"/>
    <col min="3076" max="3076" width="10.5703125" style="34" customWidth="1"/>
    <col min="3077" max="3077" width="9.42578125" style="34" customWidth="1"/>
    <col min="3078" max="3328" width="9.140625" style="34"/>
    <col min="3329" max="3329" width="20.85546875" style="34" customWidth="1"/>
    <col min="3330" max="3330" width="48.5703125" style="34" customWidth="1"/>
    <col min="3331" max="3331" width="10.28515625" style="34" customWidth="1"/>
    <col min="3332" max="3332" width="10.5703125" style="34" customWidth="1"/>
    <col min="3333" max="3333" width="9.42578125" style="34" customWidth="1"/>
    <col min="3334" max="3584" width="9.140625" style="34"/>
    <col min="3585" max="3585" width="20.85546875" style="34" customWidth="1"/>
    <col min="3586" max="3586" width="48.5703125" style="34" customWidth="1"/>
    <col min="3587" max="3587" width="10.28515625" style="34" customWidth="1"/>
    <col min="3588" max="3588" width="10.5703125" style="34" customWidth="1"/>
    <col min="3589" max="3589" width="9.42578125" style="34" customWidth="1"/>
    <col min="3590" max="3840" width="9.140625" style="34"/>
    <col min="3841" max="3841" width="20.85546875" style="34" customWidth="1"/>
    <col min="3842" max="3842" width="48.5703125" style="34" customWidth="1"/>
    <col min="3843" max="3843" width="10.28515625" style="34" customWidth="1"/>
    <col min="3844" max="3844" width="10.5703125" style="34" customWidth="1"/>
    <col min="3845" max="3845" width="9.42578125" style="34" customWidth="1"/>
    <col min="3846" max="4096" width="9.140625" style="34"/>
    <col min="4097" max="4097" width="20.85546875" style="34" customWidth="1"/>
    <col min="4098" max="4098" width="48.5703125" style="34" customWidth="1"/>
    <col min="4099" max="4099" width="10.28515625" style="34" customWidth="1"/>
    <col min="4100" max="4100" width="10.5703125" style="34" customWidth="1"/>
    <col min="4101" max="4101" width="9.42578125" style="34" customWidth="1"/>
    <col min="4102" max="4352" width="9.140625" style="34"/>
    <col min="4353" max="4353" width="20.85546875" style="34" customWidth="1"/>
    <col min="4354" max="4354" width="48.5703125" style="34" customWidth="1"/>
    <col min="4355" max="4355" width="10.28515625" style="34" customWidth="1"/>
    <col min="4356" max="4356" width="10.5703125" style="34" customWidth="1"/>
    <col min="4357" max="4357" width="9.42578125" style="34" customWidth="1"/>
    <col min="4358" max="4608" width="9.140625" style="34"/>
    <col min="4609" max="4609" width="20.85546875" style="34" customWidth="1"/>
    <col min="4610" max="4610" width="48.5703125" style="34" customWidth="1"/>
    <col min="4611" max="4611" width="10.28515625" style="34" customWidth="1"/>
    <col min="4612" max="4612" width="10.5703125" style="34" customWidth="1"/>
    <col min="4613" max="4613" width="9.42578125" style="34" customWidth="1"/>
    <col min="4614" max="4864" width="9.140625" style="34"/>
    <col min="4865" max="4865" width="20.85546875" style="34" customWidth="1"/>
    <col min="4866" max="4866" width="48.5703125" style="34" customWidth="1"/>
    <col min="4867" max="4867" width="10.28515625" style="34" customWidth="1"/>
    <col min="4868" max="4868" width="10.5703125" style="34" customWidth="1"/>
    <col min="4869" max="4869" width="9.42578125" style="34" customWidth="1"/>
    <col min="4870" max="5120" width="9.140625" style="34"/>
    <col min="5121" max="5121" width="20.85546875" style="34" customWidth="1"/>
    <col min="5122" max="5122" width="48.5703125" style="34" customWidth="1"/>
    <col min="5123" max="5123" width="10.28515625" style="34" customWidth="1"/>
    <col min="5124" max="5124" width="10.5703125" style="34" customWidth="1"/>
    <col min="5125" max="5125" width="9.42578125" style="34" customWidth="1"/>
    <col min="5126" max="5376" width="9.140625" style="34"/>
    <col min="5377" max="5377" width="20.85546875" style="34" customWidth="1"/>
    <col min="5378" max="5378" width="48.5703125" style="34" customWidth="1"/>
    <col min="5379" max="5379" width="10.28515625" style="34" customWidth="1"/>
    <col min="5380" max="5380" width="10.5703125" style="34" customWidth="1"/>
    <col min="5381" max="5381" width="9.42578125" style="34" customWidth="1"/>
    <col min="5382" max="5632" width="9.140625" style="34"/>
    <col min="5633" max="5633" width="20.85546875" style="34" customWidth="1"/>
    <col min="5634" max="5634" width="48.5703125" style="34" customWidth="1"/>
    <col min="5635" max="5635" width="10.28515625" style="34" customWidth="1"/>
    <col min="5636" max="5636" width="10.5703125" style="34" customWidth="1"/>
    <col min="5637" max="5637" width="9.42578125" style="34" customWidth="1"/>
    <col min="5638" max="5888" width="9.140625" style="34"/>
    <col min="5889" max="5889" width="20.85546875" style="34" customWidth="1"/>
    <col min="5890" max="5890" width="48.5703125" style="34" customWidth="1"/>
    <col min="5891" max="5891" width="10.28515625" style="34" customWidth="1"/>
    <col min="5892" max="5892" width="10.5703125" style="34" customWidth="1"/>
    <col min="5893" max="5893" width="9.42578125" style="34" customWidth="1"/>
    <col min="5894" max="6144" width="9.140625" style="34"/>
    <col min="6145" max="6145" width="20.85546875" style="34" customWidth="1"/>
    <col min="6146" max="6146" width="48.5703125" style="34" customWidth="1"/>
    <col min="6147" max="6147" width="10.28515625" style="34" customWidth="1"/>
    <col min="6148" max="6148" width="10.5703125" style="34" customWidth="1"/>
    <col min="6149" max="6149" width="9.42578125" style="34" customWidth="1"/>
    <col min="6150" max="6400" width="9.140625" style="34"/>
    <col min="6401" max="6401" width="20.85546875" style="34" customWidth="1"/>
    <col min="6402" max="6402" width="48.5703125" style="34" customWidth="1"/>
    <col min="6403" max="6403" width="10.28515625" style="34" customWidth="1"/>
    <col min="6404" max="6404" width="10.5703125" style="34" customWidth="1"/>
    <col min="6405" max="6405" width="9.42578125" style="34" customWidth="1"/>
    <col min="6406" max="6656" width="9.140625" style="34"/>
    <col min="6657" max="6657" width="20.85546875" style="34" customWidth="1"/>
    <col min="6658" max="6658" width="48.5703125" style="34" customWidth="1"/>
    <col min="6659" max="6659" width="10.28515625" style="34" customWidth="1"/>
    <col min="6660" max="6660" width="10.5703125" style="34" customWidth="1"/>
    <col min="6661" max="6661" width="9.42578125" style="34" customWidth="1"/>
    <col min="6662" max="6912" width="9.140625" style="34"/>
    <col min="6913" max="6913" width="20.85546875" style="34" customWidth="1"/>
    <col min="6914" max="6914" width="48.5703125" style="34" customWidth="1"/>
    <col min="6915" max="6915" width="10.28515625" style="34" customWidth="1"/>
    <col min="6916" max="6916" width="10.5703125" style="34" customWidth="1"/>
    <col min="6917" max="6917" width="9.42578125" style="34" customWidth="1"/>
    <col min="6918" max="7168" width="9.140625" style="34"/>
    <col min="7169" max="7169" width="20.85546875" style="34" customWidth="1"/>
    <col min="7170" max="7170" width="48.5703125" style="34" customWidth="1"/>
    <col min="7171" max="7171" width="10.28515625" style="34" customWidth="1"/>
    <col min="7172" max="7172" width="10.5703125" style="34" customWidth="1"/>
    <col min="7173" max="7173" width="9.42578125" style="34" customWidth="1"/>
    <col min="7174" max="7424" width="9.140625" style="34"/>
    <col min="7425" max="7425" width="20.85546875" style="34" customWidth="1"/>
    <col min="7426" max="7426" width="48.5703125" style="34" customWidth="1"/>
    <col min="7427" max="7427" width="10.28515625" style="34" customWidth="1"/>
    <col min="7428" max="7428" width="10.5703125" style="34" customWidth="1"/>
    <col min="7429" max="7429" width="9.42578125" style="34" customWidth="1"/>
    <col min="7430" max="7680" width="9.140625" style="34"/>
    <col min="7681" max="7681" width="20.85546875" style="34" customWidth="1"/>
    <col min="7682" max="7682" width="48.5703125" style="34" customWidth="1"/>
    <col min="7683" max="7683" width="10.28515625" style="34" customWidth="1"/>
    <col min="7684" max="7684" width="10.5703125" style="34" customWidth="1"/>
    <col min="7685" max="7685" width="9.42578125" style="34" customWidth="1"/>
    <col min="7686" max="7936" width="9.140625" style="34"/>
    <col min="7937" max="7937" width="20.85546875" style="34" customWidth="1"/>
    <col min="7938" max="7938" width="48.5703125" style="34" customWidth="1"/>
    <col min="7939" max="7939" width="10.28515625" style="34" customWidth="1"/>
    <col min="7940" max="7940" width="10.5703125" style="34" customWidth="1"/>
    <col min="7941" max="7941" width="9.42578125" style="34" customWidth="1"/>
    <col min="7942" max="8192" width="9.140625" style="34"/>
    <col min="8193" max="8193" width="20.85546875" style="34" customWidth="1"/>
    <col min="8194" max="8194" width="48.5703125" style="34" customWidth="1"/>
    <col min="8195" max="8195" width="10.28515625" style="34" customWidth="1"/>
    <col min="8196" max="8196" width="10.5703125" style="34" customWidth="1"/>
    <col min="8197" max="8197" width="9.42578125" style="34" customWidth="1"/>
    <col min="8198" max="8448" width="9.140625" style="34"/>
    <col min="8449" max="8449" width="20.85546875" style="34" customWidth="1"/>
    <col min="8450" max="8450" width="48.5703125" style="34" customWidth="1"/>
    <col min="8451" max="8451" width="10.28515625" style="34" customWidth="1"/>
    <col min="8452" max="8452" width="10.5703125" style="34" customWidth="1"/>
    <col min="8453" max="8453" width="9.42578125" style="34" customWidth="1"/>
    <col min="8454" max="8704" width="9.140625" style="34"/>
    <col min="8705" max="8705" width="20.85546875" style="34" customWidth="1"/>
    <col min="8706" max="8706" width="48.5703125" style="34" customWidth="1"/>
    <col min="8707" max="8707" width="10.28515625" style="34" customWidth="1"/>
    <col min="8708" max="8708" width="10.5703125" style="34" customWidth="1"/>
    <col min="8709" max="8709" width="9.42578125" style="34" customWidth="1"/>
    <col min="8710" max="8960" width="9.140625" style="34"/>
    <col min="8961" max="8961" width="20.85546875" style="34" customWidth="1"/>
    <col min="8962" max="8962" width="48.5703125" style="34" customWidth="1"/>
    <col min="8963" max="8963" width="10.28515625" style="34" customWidth="1"/>
    <col min="8964" max="8964" width="10.5703125" style="34" customWidth="1"/>
    <col min="8965" max="8965" width="9.42578125" style="34" customWidth="1"/>
    <col min="8966" max="9216" width="9.140625" style="34"/>
    <col min="9217" max="9217" width="20.85546875" style="34" customWidth="1"/>
    <col min="9218" max="9218" width="48.5703125" style="34" customWidth="1"/>
    <col min="9219" max="9219" width="10.28515625" style="34" customWidth="1"/>
    <col min="9220" max="9220" width="10.5703125" style="34" customWidth="1"/>
    <col min="9221" max="9221" width="9.42578125" style="34" customWidth="1"/>
    <col min="9222" max="9472" width="9.140625" style="34"/>
    <col min="9473" max="9473" width="20.85546875" style="34" customWidth="1"/>
    <col min="9474" max="9474" width="48.5703125" style="34" customWidth="1"/>
    <col min="9475" max="9475" width="10.28515625" style="34" customWidth="1"/>
    <col min="9476" max="9476" width="10.5703125" style="34" customWidth="1"/>
    <col min="9477" max="9477" width="9.42578125" style="34" customWidth="1"/>
    <col min="9478" max="9728" width="9.140625" style="34"/>
    <col min="9729" max="9729" width="20.85546875" style="34" customWidth="1"/>
    <col min="9730" max="9730" width="48.5703125" style="34" customWidth="1"/>
    <col min="9731" max="9731" width="10.28515625" style="34" customWidth="1"/>
    <col min="9732" max="9732" width="10.5703125" style="34" customWidth="1"/>
    <col min="9733" max="9733" width="9.42578125" style="34" customWidth="1"/>
    <col min="9734" max="9984" width="9.140625" style="34"/>
    <col min="9985" max="9985" width="20.85546875" style="34" customWidth="1"/>
    <col min="9986" max="9986" width="48.5703125" style="34" customWidth="1"/>
    <col min="9987" max="9987" width="10.28515625" style="34" customWidth="1"/>
    <col min="9988" max="9988" width="10.5703125" style="34" customWidth="1"/>
    <col min="9989" max="9989" width="9.42578125" style="34" customWidth="1"/>
    <col min="9990" max="10240" width="9.140625" style="34"/>
    <col min="10241" max="10241" width="20.85546875" style="34" customWidth="1"/>
    <col min="10242" max="10242" width="48.5703125" style="34" customWidth="1"/>
    <col min="10243" max="10243" width="10.28515625" style="34" customWidth="1"/>
    <col min="10244" max="10244" width="10.5703125" style="34" customWidth="1"/>
    <col min="10245" max="10245" width="9.42578125" style="34" customWidth="1"/>
    <col min="10246" max="10496" width="9.140625" style="34"/>
    <col min="10497" max="10497" width="20.85546875" style="34" customWidth="1"/>
    <col min="10498" max="10498" width="48.5703125" style="34" customWidth="1"/>
    <col min="10499" max="10499" width="10.28515625" style="34" customWidth="1"/>
    <col min="10500" max="10500" width="10.5703125" style="34" customWidth="1"/>
    <col min="10501" max="10501" width="9.42578125" style="34" customWidth="1"/>
    <col min="10502" max="10752" width="9.140625" style="34"/>
    <col min="10753" max="10753" width="20.85546875" style="34" customWidth="1"/>
    <col min="10754" max="10754" width="48.5703125" style="34" customWidth="1"/>
    <col min="10755" max="10755" width="10.28515625" style="34" customWidth="1"/>
    <col min="10756" max="10756" width="10.5703125" style="34" customWidth="1"/>
    <col min="10757" max="10757" width="9.42578125" style="34" customWidth="1"/>
    <col min="10758" max="11008" width="9.140625" style="34"/>
    <col min="11009" max="11009" width="20.85546875" style="34" customWidth="1"/>
    <col min="11010" max="11010" width="48.5703125" style="34" customWidth="1"/>
    <col min="11011" max="11011" width="10.28515625" style="34" customWidth="1"/>
    <col min="11012" max="11012" width="10.5703125" style="34" customWidth="1"/>
    <col min="11013" max="11013" width="9.42578125" style="34" customWidth="1"/>
    <col min="11014" max="11264" width="9.140625" style="34"/>
    <col min="11265" max="11265" width="20.85546875" style="34" customWidth="1"/>
    <col min="11266" max="11266" width="48.5703125" style="34" customWidth="1"/>
    <col min="11267" max="11267" width="10.28515625" style="34" customWidth="1"/>
    <col min="11268" max="11268" width="10.5703125" style="34" customWidth="1"/>
    <col min="11269" max="11269" width="9.42578125" style="34" customWidth="1"/>
    <col min="11270" max="11520" width="9.140625" style="34"/>
    <col min="11521" max="11521" width="20.85546875" style="34" customWidth="1"/>
    <col min="11522" max="11522" width="48.5703125" style="34" customWidth="1"/>
    <col min="11523" max="11523" width="10.28515625" style="34" customWidth="1"/>
    <col min="11524" max="11524" width="10.5703125" style="34" customWidth="1"/>
    <col min="11525" max="11525" width="9.42578125" style="34" customWidth="1"/>
    <col min="11526" max="11776" width="9.140625" style="34"/>
    <col min="11777" max="11777" width="20.85546875" style="34" customWidth="1"/>
    <col min="11778" max="11778" width="48.5703125" style="34" customWidth="1"/>
    <col min="11779" max="11779" width="10.28515625" style="34" customWidth="1"/>
    <col min="11780" max="11780" width="10.5703125" style="34" customWidth="1"/>
    <col min="11781" max="11781" width="9.42578125" style="34" customWidth="1"/>
    <col min="11782" max="12032" width="9.140625" style="34"/>
    <col min="12033" max="12033" width="20.85546875" style="34" customWidth="1"/>
    <col min="12034" max="12034" width="48.5703125" style="34" customWidth="1"/>
    <col min="12035" max="12035" width="10.28515625" style="34" customWidth="1"/>
    <col min="12036" max="12036" width="10.5703125" style="34" customWidth="1"/>
    <col min="12037" max="12037" width="9.42578125" style="34" customWidth="1"/>
    <col min="12038" max="12288" width="9.140625" style="34"/>
    <col min="12289" max="12289" width="20.85546875" style="34" customWidth="1"/>
    <col min="12290" max="12290" width="48.5703125" style="34" customWidth="1"/>
    <col min="12291" max="12291" width="10.28515625" style="34" customWidth="1"/>
    <col min="12292" max="12292" width="10.5703125" style="34" customWidth="1"/>
    <col min="12293" max="12293" width="9.42578125" style="34" customWidth="1"/>
    <col min="12294" max="12544" width="9.140625" style="34"/>
    <col min="12545" max="12545" width="20.85546875" style="34" customWidth="1"/>
    <col min="12546" max="12546" width="48.5703125" style="34" customWidth="1"/>
    <col min="12547" max="12547" width="10.28515625" style="34" customWidth="1"/>
    <col min="12548" max="12548" width="10.5703125" style="34" customWidth="1"/>
    <col min="12549" max="12549" width="9.42578125" style="34" customWidth="1"/>
    <col min="12550" max="12800" width="9.140625" style="34"/>
    <col min="12801" max="12801" width="20.85546875" style="34" customWidth="1"/>
    <col min="12802" max="12802" width="48.5703125" style="34" customWidth="1"/>
    <col min="12803" max="12803" width="10.28515625" style="34" customWidth="1"/>
    <col min="12804" max="12804" width="10.5703125" style="34" customWidth="1"/>
    <col min="12805" max="12805" width="9.42578125" style="34" customWidth="1"/>
    <col min="12806" max="13056" width="9.140625" style="34"/>
    <col min="13057" max="13057" width="20.85546875" style="34" customWidth="1"/>
    <col min="13058" max="13058" width="48.5703125" style="34" customWidth="1"/>
    <col min="13059" max="13059" width="10.28515625" style="34" customWidth="1"/>
    <col min="13060" max="13060" width="10.5703125" style="34" customWidth="1"/>
    <col min="13061" max="13061" width="9.42578125" style="34" customWidth="1"/>
    <col min="13062" max="13312" width="9.140625" style="34"/>
    <col min="13313" max="13313" width="20.85546875" style="34" customWidth="1"/>
    <col min="13314" max="13314" width="48.5703125" style="34" customWidth="1"/>
    <col min="13315" max="13315" width="10.28515625" style="34" customWidth="1"/>
    <col min="13316" max="13316" width="10.5703125" style="34" customWidth="1"/>
    <col min="13317" max="13317" width="9.42578125" style="34" customWidth="1"/>
    <col min="13318" max="13568" width="9.140625" style="34"/>
    <col min="13569" max="13569" width="20.85546875" style="34" customWidth="1"/>
    <col min="13570" max="13570" width="48.5703125" style="34" customWidth="1"/>
    <col min="13571" max="13571" width="10.28515625" style="34" customWidth="1"/>
    <col min="13572" max="13572" width="10.5703125" style="34" customWidth="1"/>
    <col min="13573" max="13573" width="9.42578125" style="34" customWidth="1"/>
    <col min="13574" max="13824" width="9.140625" style="34"/>
    <col min="13825" max="13825" width="20.85546875" style="34" customWidth="1"/>
    <col min="13826" max="13826" width="48.5703125" style="34" customWidth="1"/>
    <col min="13827" max="13827" width="10.28515625" style="34" customWidth="1"/>
    <col min="13828" max="13828" width="10.5703125" style="34" customWidth="1"/>
    <col min="13829" max="13829" width="9.42578125" style="34" customWidth="1"/>
    <col min="13830" max="14080" width="9.140625" style="34"/>
    <col min="14081" max="14081" width="20.85546875" style="34" customWidth="1"/>
    <col min="14082" max="14082" width="48.5703125" style="34" customWidth="1"/>
    <col min="14083" max="14083" width="10.28515625" style="34" customWidth="1"/>
    <col min="14084" max="14084" width="10.5703125" style="34" customWidth="1"/>
    <col min="14085" max="14085" width="9.42578125" style="34" customWidth="1"/>
    <col min="14086" max="14336" width="9.140625" style="34"/>
    <col min="14337" max="14337" width="20.85546875" style="34" customWidth="1"/>
    <col min="14338" max="14338" width="48.5703125" style="34" customWidth="1"/>
    <col min="14339" max="14339" width="10.28515625" style="34" customWidth="1"/>
    <col min="14340" max="14340" width="10.5703125" style="34" customWidth="1"/>
    <col min="14341" max="14341" width="9.42578125" style="34" customWidth="1"/>
    <col min="14342" max="14592" width="9.140625" style="34"/>
    <col min="14593" max="14593" width="20.85546875" style="34" customWidth="1"/>
    <col min="14594" max="14594" width="48.5703125" style="34" customWidth="1"/>
    <col min="14595" max="14595" width="10.28515625" style="34" customWidth="1"/>
    <col min="14596" max="14596" width="10.5703125" style="34" customWidth="1"/>
    <col min="14597" max="14597" width="9.42578125" style="34" customWidth="1"/>
    <col min="14598" max="14848" width="9.140625" style="34"/>
    <col min="14849" max="14849" width="20.85546875" style="34" customWidth="1"/>
    <col min="14850" max="14850" width="48.5703125" style="34" customWidth="1"/>
    <col min="14851" max="14851" width="10.28515625" style="34" customWidth="1"/>
    <col min="14852" max="14852" width="10.5703125" style="34" customWidth="1"/>
    <col min="14853" max="14853" width="9.42578125" style="34" customWidth="1"/>
    <col min="14854" max="15104" width="9.140625" style="34"/>
    <col min="15105" max="15105" width="20.85546875" style="34" customWidth="1"/>
    <col min="15106" max="15106" width="48.5703125" style="34" customWidth="1"/>
    <col min="15107" max="15107" width="10.28515625" style="34" customWidth="1"/>
    <col min="15108" max="15108" width="10.5703125" style="34" customWidth="1"/>
    <col min="15109" max="15109" width="9.42578125" style="34" customWidth="1"/>
    <col min="15110" max="15360" width="9.140625" style="34"/>
    <col min="15361" max="15361" width="20.85546875" style="34" customWidth="1"/>
    <col min="15362" max="15362" width="48.5703125" style="34" customWidth="1"/>
    <col min="15363" max="15363" width="10.28515625" style="34" customWidth="1"/>
    <col min="15364" max="15364" width="10.5703125" style="34" customWidth="1"/>
    <col min="15365" max="15365" width="9.42578125" style="34" customWidth="1"/>
    <col min="15366" max="15616" width="9.140625" style="34"/>
    <col min="15617" max="15617" width="20.85546875" style="34" customWidth="1"/>
    <col min="15618" max="15618" width="48.5703125" style="34" customWidth="1"/>
    <col min="15619" max="15619" width="10.28515625" style="34" customWidth="1"/>
    <col min="15620" max="15620" width="10.5703125" style="34" customWidth="1"/>
    <col min="15621" max="15621" width="9.42578125" style="34" customWidth="1"/>
    <col min="15622" max="15872" width="9.140625" style="34"/>
    <col min="15873" max="15873" width="20.85546875" style="34" customWidth="1"/>
    <col min="15874" max="15874" width="48.5703125" style="34" customWidth="1"/>
    <col min="15875" max="15875" width="10.28515625" style="34" customWidth="1"/>
    <col min="15876" max="15876" width="10.5703125" style="34" customWidth="1"/>
    <col min="15877" max="15877" width="9.42578125" style="34" customWidth="1"/>
    <col min="15878" max="16128" width="9.140625" style="34"/>
    <col min="16129" max="16129" width="20.85546875" style="34" customWidth="1"/>
    <col min="16130" max="16130" width="48.5703125" style="34" customWidth="1"/>
    <col min="16131" max="16131" width="10.28515625" style="34" customWidth="1"/>
    <col min="16132" max="16132" width="10.5703125" style="34" customWidth="1"/>
    <col min="16133" max="16133" width="9.42578125" style="34" customWidth="1"/>
    <col min="16134" max="16384" width="9.140625" style="34"/>
  </cols>
  <sheetData>
    <row r="1" spans="1:5" x14ac:dyDescent="0.25">
      <c r="C1" s="198" t="s">
        <v>465</v>
      </c>
      <c r="D1" s="198"/>
      <c r="E1" s="198"/>
    </row>
    <row r="2" spans="1:5" x14ac:dyDescent="0.25">
      <c r="C2" s="198" t="s">
        <v>1</v>
      </c>
      <c r="D2" s="198"/>
      <c r="E2" s="198"/>
    </row>
    <row r="3" spans="1:5" x14ac:dyDescent="0.25">
      <c r="C3" s="198" t="s">
        <v>2</v>
      </c>
      <c r="D3" s="198"/>
      <c r="E3" s="198"/>
    </row>
    <row r="4" spans="1:5" x14ac:dyDescent="0.25">
      <c r="C4" s="198" t="s">
        <v>520</v>
      </c>
      <c r="D4" s="198"/>
      <c r="E4" s="198"/>
    </row>
    <row r="6" spans="1:5" ht="15.75" x14ac:dyDescent="0.25">
      <c r="A6" s="199" t="s">
        <v>133</v>
      </c>
      <c r="B6" s="199"/>
      <c r="C6" s="199"/>
      <c r="D6" s="200"/>
      <c r="E6" s="200"/>
    </row>
    <row r="7" spans="1:5" x14ac:dyDescent="0.25">
      <c r="A7" s="201" t="s">
        <v>456</v>
      </c>
      <c r="B7" s="200"/>
      <c r="C7" s="200"/>
      <c r="D7" s="200"/>
      <c r="E7" s="200"/>
    </row>
    <row r="8" spans="1:5" x14ac:dyDescent="0.25">
      <c r="A8" s="202"/>
      <c r="B8" s="202"/>
      <c r="C8" s="202"/>
      <c r="D8" s="202"/>
      <c r="E8" s="202"/>
    </row>
    <row r="9" spans="1:5" x14ac:dyDescent="0.25">
      <c r="A9" s="195" t="s">
        <v>134</v>
      </c>
      <c r="B9" s="197" t="s">
        <v>135</v>
      </c>
      <c r="C9" s="46" t="s">
        <v>136</v>
      </c>
      <c r="D9" s="46" t="s">
        <v>136</v>
      </c>
      <c r="E9" s="46" t="s">
        <v>136</v>
      </c>
    </row>
    <row r="10" spans="1:5" ht="38.25" x14ac:dyDescent="0.25">
      <c r="A10" s="196"/>
      <c r="B10" s="197"/>
      <c r="C10" s="47" t="s">
        <v>457</v>
      </c>
      <c r="D10" s="47" t="s">
        <v>458</v>
      </c>
      <c r="E10" s="47" t="s">
        <v>459</v>
      </c>
    </row>
    <row r="11" spans="1:5" s="36" customFormat="1" ht="12.75" customHeight="1" x14ac:dyDescent="0.25">
      <c r="A11" s="35">
        <v>1</v>
      </c>
      <c r="B11" s="35">
        <v>2</v>
      </c>
      <c r="C11" s="35">
        <v>3</v>
      </c>
      <c r="D11" s="35">
        <v>4</v>
      </c>
      <c r="E11" s="35">
        <v>5</v>
      </c>
    </row>
    <row r="12" spans="1:5" ht="51" customHeight="1" x14ac:dyDescent="0.25">
      <c r="A12" s="37" t="s">
        <v>137</v>
      </c>
      <c r="B12" s="38" t="s">
        <v>138</v>
      </c>
      <c r="C12" s="120">
        <f>C13</f>
        <v>23042.199999999997</v>
      </c>
      <c r="D12" s="120">
        <f>D13</f>
        <v>22082.800000000003</v>
      </c>
      <c r="E12" s="120">
        <f>E13</f>
        <v>20712.599999999999</v>
      </c>
    </row>
    <row r="13" spans="1:5" ht="39" customHeight="1" x14ac:dyDescent="0.25">
      <c r="A13" s="37" t="s">
        <v>137</v>
      </c>
      <c r="B13" s="38" t="s">
        <v>139</v>
      </c>
      <c r="C13" s="120">
        <f>'доходы Пр2'!C29</f>
        <v>23042.199999999997</v>
      </c>
      <c r="D13" s="120">
        <f>'доходы Пр2'!E29</f>
        <v>22082.800000000003</v>
      </c>
      <c r="E13" s="120">
        <f>'доходы Пр2'!F29</f>
        <v>20712.599999999999</v>
      </c>
    </row>
    <row r="14" spans="1:5" ht="39" customHeight="1" x14ac:dyDescent="0.25">
      <c r="A14" s="37" t="s">
        <v>140</v>
      </c>
      <c r="B14" s="38" t="s">
        <v>141</v>
      </c>
      <c r="C14" s="107">
        <f>'доходы Пр2'!C30</f>
        <v>12738.810000000001</v>
      </c>
      <c r="D14" s="107">
        <f>'доходы Пр2'!E30</f>
        <v>11880.334860000001</v>
      </c>
      <c r="E14" s="107">
        <f>'доходы Пр2'!F30</f>
        <v>1644.7</v>
      </c>
    </row>
    <row r="15" spans="1:5" ht="42.6" customHeight="1" x14ac:dyDescent="0.25">
      <c r="A15" s="37" t="s">
        <v>142</v>
      </c>
      <c r="B15" s="38" t="s">
        <v>143</v>
      </c>
      <c r="C15" s="107">
        <f>'доходы Пр2'!C39</f>
        <v>3.52</v>
      </c>
      <c r="D15" s="107">
        <f>'доходы Пр2'!E39</f>
        <v>3.52</v>
      </c>
      <c r="E15" s="107">
        <f>'доходы Пр2'!F39</f>
        <v>3.52</v>
      </c>
    </row>
    <row r="16" spans="1:5" ht="75" x14ac:dyDescent="0.25">
      <c r="A16" s="39" t="s">
        <v>144</v>
      </c>
      <c r="B16" s="40" t="s">
        <v>56</v>
      </c>
      <c r="C16" s="121">
        <f>'доходы Пр2'!C40</f>
        <v>328.5</v>
      </c>
      <c r="D16" s="121">
        <f>'доходы Пр2'!E40</f>
        <v>339.9</v>
      </c>
      <c r="E16" s="121">
        <v>0</v>
      </c>
    </row>
    <row r="17" spans="1:5" ht="45" x14ac:dyDescent="0.25">
      <c r="A17" s="41" t="s">
        <v>145</v>
      </c>
      <c r="B17" s="42" t="s">
        <v>60</v>
      </c>
      <c r="C17" s="107">
        <f>'доходы Пр2'!C41</f>
        <v>300</v>
      </c>
      <c r="D17" s="107">
        <f>'доходы Пр2'!E42</f>
        <v>300</v>
      </c>
      <c r="E17" s="107">
        <f>'доходы Пр2'!F42</f>
        <v>0</v>
      </c>
    </row>
    <row r="18" spans="1:5" x14ac:dyDescent="0.25">
      <c r="A18" s="43"/>
      <c r="B18" s="44" t="s">
        <v>146</v>
      </c>
      <c r="C18" s="122">
        <f>C12+C14+C15+C16+C17</f>
        <v>36413.029999999992</v>
      </c>
      <c r="D18" s="122">
        <f>D12+D14+D15+D16+D17</f>
        <v>34606.554860000004</v>
      </c>
      <c r="E18" s="122">
        <f t="shared" ref="E18" si="0">E12+E14+E15+E16+E17</f>
        <v>22360.82</v>
      </c>
    </row>
    <row r="19" spans="1:5" x14ac:dyDescent="0.2">
      <c r="A19" s="45"/>
      <c r="B19" s="45"/>
      <c r="C19" s="123"/>
      <c r="D19" s="124"/>
      <c r="E19" s="124"/>
    </row>
    <row r="20" spans="1:5" ht="102.75" customHeight="1" x14ac:dyDescent="0.25">
      <c r="A20"/>
      <c r="B20"/>
      <c r="C20" s="7"/>
    </row>
    <row r="21" spans="1:5" ht="69" customHeight="1" x14ac:dyDescent="0.25">
      <c r="A21"/>
      <c r="B21"/>
      <c r="C21" s="7"/>
    </row>
    <row r="22" spans="1:5" x14ac:dyDescent="0.25">
      <c r="A22"/>
      <c r="B22"/>
      <c r="C22" s="7"/>
    </row>
    <row r="23" spans="1:5" x14ac:dyDescent="0.25">
      <c r="A23"/>
      <c r="B23"/>
      <c r="C23" s="7"/>
    </row>
    <row r="24" spans="1:5" x14ac:dyDescent="0.25">
      <c r="A24"/>
      <c r="B24"/>
      <c r="C24" s="7"/>
    </row>
    <row r="25" spans="1:5" x14ac:dyDescent="0.25">
      <c r="A25"/>
      <c r="B25"/>
      <c r="C25" s="7"/>
    </row>
    <row r="26" spans="1:5" ht="85.5" customHeight="1" x14ac:dyDescent="0.25">
      <c r="A26"/>
      <c r="B26"/>
      <c r="C26" s="7"/>
    </row>
    <row r="27" spans="1:5" ht="80.25" customHeight="1" x14ac:dyDescent="0.25">
      <c r="A27"/>
      <c r="B27"/>
      <c r="C27" s="7"/>
    </row>
    <row r="28" spans="1:5" ht="102.75" customHeight="1" x14ac:dyDescent="0.25">
      <c r="A28"/>
      <c r="B28"/>
      <c r="C28" s="7"/>
    </row>
    <row r="29" spans="1:5" x14ac:dyDescent="0.25">
      <c r="A29"/>
      <c r="B29"/>
      <c r="C29" s="7"/>
    </row>
    <row r="30" spans="1:5" x14ac:dyDescent="0.25">
      <c r="A30"/>
      <c r="B30"/>
      <c r="C30" s="7"/>
    </row>
    <row r="31" spans="1:5" x14ac:dyDescent="0.25">
      <c r="A31"/>
      <c r="B31"/>
      <c r="C31" s="7"/>
    </row>
    <row r="32" spans="1:5" x14ac:dyDescent="0.25">
      <c r="A32"/>
      <c r="B32"/>
      <c r="C32" s="7"/>
    </row>
    <row r="33" spans="1:3" ht="66" customHeight="1" x14ac:dyDescent="0.25">
      <c r="A33"/>
      <c r="B33"/>
      <c r="C33" s="7"/>
    </row>
    <row r="34" spans="1:3" ht="81" customHeight="1" x14ac:dyDescent="0.25">
      <c r="A34"/>
      <c r="B34"/>
      <c r="C34" s="7"/>
    </row>
    <row r="35" spans="1:3" ht="68.25" customHeight="1" x14ac:dyDescent="0.25">
      <c r="A35"/>
      <c r="B35"/>
      <c r="C35" s="7"/>
    </row>
    <row r="36" spans="1:3" ht="94.5" customHeight="1" x14ac:dyDescent="0.25">
      <c r="A36"/>
      <c r="B36"/>
      <c r="C36" s="7"/>
    </row>
    <row r="37" spans="1:3" x14ac:dyDescent="0.25">
      <c r="A37"/>
      <c r="B37"/>
      <c r="C37" s="7"/>
    </row>
    <row r="38" spans="1:3" x14ac:dyDescent="0.25">
      <c r="A38"/>
      <c r="B38"/>
      <c r="C38" s="7"/>
    </row>
    <row r="39" spans="1:3" x14ac:dyDescent="0.25">
      <c r="A39"/>
      <c r="B39"/>
      <c r="C39" s="7"/>
    </row>
    <row r="40" spans="1:3" ht="65.25" customHeight="1" x14ac:dyDescent="0.25">
      <c r="A40"/>
      <c r="B40"/>
      <c r="C40" s="7"/>
    </row>
    <row r="41" spans="1:3" ht="81" customHeight="1" x14ac:dyDescent="0.25">
      <c r="A41"/>
      <c r="B41"/>
      <c r="C41" s="7"/>
    </row>
    <row r="42" spans="1:3" ht="60.75" customHeight="1" x14ac:dyDescent="0.25">
      <c r="A42"/>
      <c r="B42"/>
      <c r="C42" s="7"/>
    </row>
    <row r="43" spans="1:3" ht="63.75" customHeight="1" x14ac:dyDescent="0.25">
      <c r="A43"/>
      <c r="B43"/>
      <c r="C43" s="7"/>
    </row>
    <row r="44" spans="1:3" ht="52.5" customHeight="1" x14ac:dyDescent="0.25">
      <c r="A44"/>
      <c r="B44"/>
      <c r="C44" s="7"/>
    </row>
    <row r="45" spans="1:3" ht="65.25" customHeight="1" x14ac:dyDescent="0.25">
      <c r="A45"/>
      <c r="B45"/>
      <c r="C45" s="7"/>
    </row>
    <row r="46" spans="1:3" ht="97.5" customHeight="1" x14ac:dyDescent="0.25">
      <c r="A46"/>
      <c r="B46"/>
      <c r="C46" s="7"/>
    </row>
    <row r="47" spans="1:3" ht="78.75" customHeight="1" x14ac:dyDescent="0.25">
      <c r="A47"/>
      <c r="B47"/>
      <c r="C47" s="7"/>
    </row>
    <row r="48" spans="1:3" ht="48" customHeight="1" x14ac:dyDescent="0.25">
      <c r="A48"/>
      <c r="B48"/>
      <c r="C48" s="7"/>
    </row>
    <row r="49" spans="1:3" ht="84" customHeight="1" x14ac:dyDescent="0.25">
      <c r="A49"/>
      <c r="B49"/>
      <c r="C49" s="7"/>
    </row>
    <row r="50" spans="1:3" ht="65.25" customHeight="1" x14ac:dyDescent="0.25">
      <c r="A50"/>
      <c r="B50"/>
      <c r="C50" s="7"/>
    </row>
    <row r="51" spans="1:3" x14ac:dyDescent="0.25">
      <c r="A51"/>
      <c r="B51"/>
      <c r="C51" s="7"/>
    </row>
    <row r="52" spans="1:3" x14ac:dyDescent="0.25">
      <c r="A52"/>
      <c r="B52"/>
      <c r="C52" s="7"/>
    </row>
    <row r="53" spans="1:3" x14ac:dyDescent="0.25">
      <c r="A53"/>
      <c r="B53"/>
      <c r="C53" s="7"/>
    </row>
    <row r="54" spans="1:3" x14ac:dyDescent="0.25">
      <c r="A54"/>
      <c r="B54"/>
      <c r="C54" s="7"/>
    </row>
    <row r="55" spans="1:3" x14ac:dyDescent="0.25">
      <c r="A55"/>
      <c r="B55"/>
      <c r="C55" s="7"/>
    </row>
    <row r="56" spans="1:3" x14ac:dyDescent="0.25">
      <c r="A56"/>
      <c r="B56"/>
      <c r="C56" s="7"/>
    </row>
    <row r="57" spans="1:3" ht="21" customHeight="1" x14ac:dyDescent="0.25">
      <c r="A57"/>
      <c r="B57"/>
      <c r="C57" s="7"/>
    </row>
    <row r="58" spans="1:3" ht="51" customHeight="1" x14ac:dyDescent="0.25">
      <c r="A58"/>
      <c r="B58"/>
      <c r="C58" s="7"/>
    </row>
    <row r="59" spans="1:3" x14ac:dyDescent="0.25">
      <c r="A59"/>
      <c r="B59"/>
      <c r="C59" s="7"/>
    </row>
    <row r="60" spans="1:3" x14ac:dyDescent="0.25">
      <c r="A60"/>
      <c r="B60"/>
      <c r="C60" s="7"/>
    </row>
    <row r="61" spans="1:3" ht="24.75" customHeight="1" x14ac:dyDescent="0.25">
      <c r="A61"/>
      <c r="B61"/>
      <c r="C61" s="7"/>
    </row>
    <row r="62" spans="1:3" x14ac:dyDescent="0.25">
      <c r="A62"/>
      <c r="B62"/>
      <c r="C62" s="7"/>
    </row>
    <row r="63" spans="1:3" ht="22.5" customHeight="1" x14ac:dyDescent="0.25">
      <c r="A63"/>
      <c r="B63"/>
      <c r="C63" s="7"/>
    </row>
    <row r="64" spans="1:3" x14ac:dyDescent="0.25">
      <c r="A64"/>
      <c r="B64"/>
      <c r="C64" s="7"/>
    </row>
  </sheetData>
  <mergeCells count="8">
    <mergeCell ref="A9:A10"/>
    <mergeCell ref="B9:B10"/>
    <mergeCell ref="C1:E1"/>
    <mergeCell ref="C2:E2"/>
    <mergeCell ref="C3:E3"/>
    <mergeCell ref="C4:E4"/>
    <mergeCell ref="A6:E6"/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8"/>
  <sheetViews>
    <sheetView tabSelected="1" topLeftCell="A32" workbookViewId="0">
      <selection activeCell="C45" sqref="C45"/>
    </sheetView>
  </sheetViews>
  <sheetFormatPr defaultRowHeight="15" x14ac:dyDescent="0.25"/>
  <cols>
    <col min="1" max="1" width="37.140625" customWidth="1"/>
    <col min="2" max="2" width="8.140625" style="24" customWidth="1"/>
    <col min="3" max="3" width="7.140625" style="24" customWidth="1"/>
    <col min="4" max="4" width="10.42578125" style="24" customWidth="1"/>
    <col min="5" max="5" width="12" customWidth="1"/>
    <col min="6" max="6" width="14.4257812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x14ac:dyDescent="0.25">
      <c r="B1" s="205" t="s">
        <v>204</v>
      </c>
      <c r="C1" s="205"/>
      <c r="D1" s="205"/>
      <c r="E1" s="205"/>
      <c r="F1" s="205"/>
    </row>
    <row r="2" spans="1:6" x14ac:dyDescent="0.25">
      <c r="B2" s="205" t="s">
        <v>115</v>
      </c>
      <c r="C2" s="205"/>
      <c r="D2" s="205"/>
      <c r="E2" s="205"/>
      <c r="F2" s="205"/>
    </row>
    <row r="3" spans="1:6" x14ac:dyDescent="0.25">
      <c r="B3" s="205" t="s">
        <v>2</v>
      </c>
      <c r="C3" s="205"/>
      <c r="D3" s="205"/>
      <c r="E3" s="205"/>
      <c r="F3" s="205"/>
    </row>
    <row r="4" spans="1:6" x14ac:dyDescent="0.25">
      <c r="B4" s="205" t="s">
        <v>520</v>
      </c>
      <c r="C4" s="205"/>
      <c r="D4" s="205"/>
      <c r="E4" s="205"/>
      <c r="F4" s="205"/>
    </row>
    <row r="5" spans="1:6" x14ac:dyDescent="0.25">
      <c r="B5" s="147"/>
      <c r="C5" s="147"/>
      <c r="D5" s="147"/>
      <c r="E5" s="147"/>
      <c r="F5" s="147"/>
    </row>
    <row r="6" spans="1:6" ht="50.25" customHeight="1" x14ac:dyDescent="0.25">
      <c r="A6" s="188" t="s">
        <v>338</v>
      </c>
      <c r="B6" s="188"/>
      <c r="C6" s="188"/>
      <c r="D6" s="188"/>
      <c r="E6" s="188"/>
      <c r="F6" s="188"/>
    </row>
    <row r="7" spans="1:6" ht="15.75" customHeight="1" x14ac:dyDescent="0.25">
      <c r="A7" s="203" t="s">
        <v>4</v>
      </c>
      <c r="B7" s="203" t="s">
        <v>116</v>
      </c>
      <c r="C7" s="203" t="s">
        <v>116</v>
      </c>
      <c r="D7" s="203" t="s">
        <v>201</v>
      </c>
      <c r="E7" s="203" t="s">
        <v>339</v>
      </c>
      <c r="F7" s="203" t="s">
        <v>340</v>
      </c>
    </row>
    <row r="8" spans="1:6" s="20" customFormat="1" ht="16.5" customHeight="1" x14ac:dyDescent="0.2">
      <c r="A8" s="203"/>
      <c r="B8" s="203"/>
      <c r="C8" s="203"/>
      <c r="D8" s="204"/>
      <c r="E8" s="204"/>
      <c r="F8" s="204"/>
    </row>
    <row r="9" spans="1:6" ht="19.5" customHeight="1" x14ac:dyDescent="0.25">
      <c r="A9" s="203"/>
      <c r="B9" s="203"/>
      <c r="C9" s="203"/>
      <c r="D9" s="204"/>
      <c r="E9" s="204"/>
      <c r="F9" s="204"/>
    </row>
    <row r="10" spans="1:6" ht="0.75" hidden="1" customHeight="1" x14ac:dyDescent="0.25">
      <c r="A10" s="203"/>
      <c r="B10" s="203"/>
      <c r="C10" s="203"/>
      <c r="D10" s="135"/>
      <c r="E10" s="135"/>
      <c r="F10" s="135"/>
    </row>
    <row r="11" spans="1:6" ht="15.75" customHeight="1" x14ac:dyDescent="0.25">
      <c r="A11" s="150" t="s">
        <v>117</v>
      </c>
      <c r="B11" s="21" t="s">
        <v>71</v>
      </c>
      <c r="C11" s="21"/>
      <c r="D11" s="151">
        <f>SUM(D12:D16)</f>
        <v>23659.490999999998</v>
      </c>
      <c r="E11" s="151">
        <f>E12+E15+E16</f>
        <v>23234.560000000001</v>
      </c>
      <c r="F11" s="151">
        <f>F12+F15+F16</f>
        <v>24284.75</v>
      </c>
    </row>
    <row r="12" spans="1:6" ht="36.75" customHeight="1" x14ac:dyDescent="0.25">
      <c r="A12" s="42" t="s">
        <v>118</v>
      </c>
      <c r="B12" s="23"/>
      <c r="C12" s="23" t="s">
        <v>73</v>
      </c>
      <c r="D12" s="32">
        <v>20642.02</v>
      </c>
      <c r="E12" s="32">
        <v>21734.560000000001</v>
      </c>
      <c r="F12" s="32">
        <v>22734.75</v>
      </c>
    </row>
    <row r="13" spans="1:6" ht="23.25" customHeight="1" x14ac:dyDescent="0.25">
      <c r="A13" s="42" t="s">
        <v>58</v>
      </c>
      <c r="B13" s="23"/>
      <c r="C13" s="23" t="s">
        <v>74</v>
      </c>
      <c r="D13" s="32">
        <v>574.79999999999995</v>
      </c>
      <c r="E13" s="32">
        <v>0</v>
      </c>
      <c r="F13" s="32">
        <v>0</v>
      </c>
    </row>
    <row r="14" spans="1:6" ht="23.25" customHeight="1" x14ac:dyDescent="0.25">
      <c r="A14" s="42" t="s">
        <v>392</v>
      </c>
      <c r="B14" s="23"/>
      <c r="C14" s="23" t="s">
        <v>395</v>
      </c>
      <c r="D14" s="32">
        <v>992.67100000000005</v>
      </c>
      <c r="E14" s="32">
        <v>0</v>
      </c>
      <c r="F14" s="32">
        <v>0</v>
      </c>
    </row>
    <row r="15" spans="1:6" ht="31.5" customHeight="1" x14ac:dyDescent="0.25">
      <c r="A15" s="42" t="s">
        <v>119</v>
      </c>
      <c r="B15" s="23"/>
      <c r="C15" s="23" t="s">
        <v>76</v>
      </c>
      <c r="D15" s="32">
        <v>1000</v>
      </c>
      <c r="E15" s="32">
        <v>1000</v>
      </c>
      <c r="F15" s="32">
        <v>1000</v>
      </c>
    </row>
    <row r="16" spans="1:6" ht="35.25" customHeight="1" x14ac:dyDescent="0.25">
      <c r="A16" s="42" t="s">
        <v>78</v>
      </c>
      <c r="B16" s="23"/>
      <c r="C16" s="23" t="s">
        <v>79</v>
      </c>
      <c r="D16" s="32">
        <v>450</v>
      </c>
      <c r="E16" s="32">
        <v>500</v>
      </c>
      <c r="F16" s="32">
        <v>550</v>
      </c>
    </row>
    <row r="17" spans="1:6" ht="18.75" customHeight="1" x14ac:dyDescent="0.25">
      <c r="A17" s="152" t="s">
        <v>120</v>
      </c>
      <c r="B17" s="28" t="s">
        <v>81</v>
      </c>
      <c r="C17" s="29"/>
      <c r="D17" s="31">
        <f>+D18</f>
        <v>328.5</v>
      </c>
      <c r="E17" s="31">
        <f>+E18</f>
        <v>339.9</v>
      </c>
      <c r="F17" s="31">
        <f>+F18</f>
        <v>0</v>
      </c>
    </row>
    <row r="18" spans="1:6" ht="50.25" customHeight="1" x14ac:dyDescent="0.25">
      <c r="A18" s="42" t="s">
        <v>121</v>
      </c>
      <c r="B18" s="23"/>
      <c r="C18" s="23" t="s">
        <v>83</v>
      </c>
      <c r="D18" s="32">
        <v>328.5</v>
      </c>
      <c r="E18" s="32">
        <v>339.9</v>
      </c>
      <c r="F18" s="32">
        <v>0</v>
      </c>
    </row>
    <row r="19" spans="1:6" ht="43.5" customHeight="1" x14ac:dyDescent="0.25">
      <c r="A19" s="153" t="s">
        <v>187</v>
      </c>
      <c r="B19" s="88" t="s">
        <v>188</v>
      </c>
      <c r="C19" s="88"/>
      <c r="D19" s="154">
        <f>D20</f>
        <v>500</v>
      </c>
      <c r="E19" s="154">
        <f>E20</f>
        <v>700</v>
      </c>
      <c r="F19" s="154">
        <f>F20</f>
        <v>900</v>
      </c>
    </row>
    <row r="20" spans="1:6" ht="26.25" customHeight="1" x14ac:dyDescent="0.25">
      <c r="A20" s="155" t="s">
        <v>184</v>
      </c>
      <c r="B20" s="87"/>
      <c r="C20" s="89" t="s">
        <v>185</v>
      </c>
      <c r="D20" s="156">
        <v>500</v>
      </c>
      <c r="E20" s="156">
        <v>700</v>
      </c>
      <c r="F20" s="156">
        <v>900</v>
      </c>
    </row>
    <row r="21" spans="1:6" ht="15.75" customHeight="1" x14ac:dyDescent="0.25">
      <c r="A21" s="152" t="s">
        <v>122</v>
      </c>
      <c r="B21" s="28" t="s">
        <v>85</v>
      </c>
      <c r="C21" s="29"/>
      <c r="D21" s="31">
        <f>SUM(D22:D23)</f>
        <v>7775.9960000000001</v>
      </c>
      <c r="E21" s="31">
        <f>SUM(E22:E23)</f>
        <v>17598.927</v>
      </c>
      <c r="F21" s="31">
        <f>SUM(F22:F23)</f>
        <v>6647</v>
      </c>
    </row>
    <row r="22" spans="1:6" ht="17.25" customHeight="1" x14ac:dyDescent="0.25">
      <c r="A22" s="42" t="s">
        <v>123</v>
      </c>
      <c r="B22" s="23"/>
      <c r="C22" s="23" t="s">
        <v>87</v>
      </c>
      <c r="D22" s="157">
        <v>7070.9960000000001</v>
      </c>
      <c r="E22" s="157">
        <v>16842.927</v>
      </c>
      <c r="F22" s="157">
        <v>5840</v>
      </c>
    </row>
    <row r="23" spans="1:6" ht="15" customHeight="1" x14ac:dyDescent="0.25">
      <c r="A23" s="42" t="s">
        <v>88</v>
      </c>
      <c r="B23" s="23"/>
      <c r="C23" s="23" t="s">
        <v>89</v>
      </c>
      <c r="D23" s="157">
        <v>705</v>
      </c>
      <c r="E23" s="157">
        <v>756</v>
      </c>
      <c r="F23" s="157">
        <v>807</v>
      </c>
    </row>
    <row r="24" spans="1:6" s="5" customFormat="1" ht="13.5" customHeight="1" x14ac:dyDescent="0.25">
      <c r="A24" s="31" t="s">
        <v>124</v>
      </c>
      <c r="B24" s="31" t="s">
        <v>91</v>
      </c>
      <c r="C24" s="31"/>
      <c r="D24" s="31">
        <f>SUM(D25:D27)</f>
        <v>32880.509999999995</v>
      </c>
      <c r="E24" s="31">
        <f>SUM(E25:E27)</f>
        <v>16897.599999999999</v>
      </c>
      <c r="F24" s="31">
        <f>SUM(F25:F27)</f>
        <v>13637.4</v>
      </c>
    </row>
    <row r="25" spans="1:6" x14ac:dyDescent="0.25">
      <c r="A25" s="42" t="s">
        <v>92</v>
      </c>
      <c r="B25" s="23"/>
      <c r="C25" s="23" t="s">
        <v>93</v>
      </c>
      <c r="D25" s="157">
        <v>1676.03</v>
      </c>
      <c r="E25" s="157">
        <v>1700</v>
      </c>
      <c r="F25" s="157">
        <v>1900</v>
      </c>
    </row>
    <row r="26" spans="1:6" x14ac:dyDescent="0.25">
      <c r="A26" s="42" t="s">
        <v>94</v>
      </c>
      <c r="B26" s="23"/>
      <c r="C26" s="23" t="s">
        <v>95</v>
      </c>
      <c r="D26" s="157">
        <v>238.22</v>
      </c>
      <c r="E26" s="157">
        <v>100</v>
      </c>
      <c r="F26" s="157">
        <v>100</v>
      </c>
    </row>
    <row r="27" spans="1:6" x14ac:dyDescent="0.25">
      <c r="A27" s="42" t="s">
        <v>96</v>
      </c>
      <c r="B27" s="23"/>
      <c r="C27" s="23" t="s">
        <v>97</v>
      </c>
      <c r="D27" s="157">
        <v>30966.26</v>
      </c>
      <c r="E27" s="157">
        <v>15097.6</v>
      </c>
      <c r="F27" s="157">
        <v>11637.4</v>
      </c>
    </row>
    <row r="28" spans="1:6" s="5" customFormat="1" ht="14.45" customHeight="1" x14ac:dyDescent="0.25">
      <c r="A28" s="31" t="s">
        <v>125</v>
      </c>
      <c r="B28" s="31" t="s">
        <v>99</v>
      </c>
      <c r="C28" s="31"/>
      <c r="D28" s="31">
        <f>SUM(D29:D30)</f>
        <v>917.43</v>
      </c>
      <c r="E28" s="31">
        <f t="shared" ref="E28:F28" si="0">SUM(E29:E30)</f>
        <v>758.62</v>
      </c>
      <c r="F28" s="31">
        <f t="shared" si="0"/>
        <v>758.62</v>
      </c>
    </row>
    <row r="29" spans="1:6" s="5" customFormat="1" ht="48.75" customHeight="1" x14ac:dyDescent="0.25">
      <c r="A29" s="86" t="s">
        <v>381</v>
      </c>
      <c r="B29" s="136"/>
      <c r="C29" s="137" t="s">
        <v>396</v>
      </c>
      <c r="D29" s="157">
        <v>100</v>
      </c>
      <c r="E29" s="157">
        <v>100</v>
      </c>
      <c r="F29" s="157">
        <v>100</v>
      </c>
    </row>
    <row r="30" spans="1:6" s="5" customFormat="1" ht="27" customHeight="1" x14ac:dyDescent="0.25">
      <c r="A30" s="158" t="s">
        <v>100</v>
      </c>
      <c r="B30" s="32"/>
      <c r="C30" s="32" t="s">
        <v>101</v>
      </c>
      <c r="D30" s="32">
        <v>817.43</v>
      </c>
      <c r="E30" s="32">
        <v>658.62</v>
      </c>
      <c r="F30" s="32">
        <v>658.62</v>
      </c>
    </row>
    <row r="31" spans="1:6" ht="27.75" customHeight="1" x14ac:dyDescent="0.25">
      <c r="A31" s="152" t="s">
        <v>126</v>
      </c>
      <c r="B31" s="28" t="s">
        <v>107</v>
      </c>
      <c r="C31" s="28"/>
      <c r="D31" s="31">
        <f>D32</f>
        <v>13711.8</v>
      </c>
      <c r="E31" s="31">
        <f t="shared" ref="E31:F31" si="1">E32</f>
        <v>14345.64</v>
      </c>
      <c r="F31" s="31">
        <f t="shared" si="1"/>
        <v>15222.22</v>
      </c>
    </row>
    <row r="32" spans="1:6" x14ac:dyDescent="0.25">
      <c r="A32" s="138" t="s">
        <v>127</v>
      </c>
      <c r="B32" s="33"/>
      <c r="C32" s="23" t="s">
        <v>109</v>
      </c>
      <c r="D32" s="32">
        <v>13711.8</v>
      </c>
      <c r="E32" s="32">
        <v>14345.64</v>
      </c>
      <c r="F32" s="32">
        <v>15222.22</v>
      </c>
    </row>
    <row r="33" spans="1:6" x14ac:dyDescent="0.25">
      <c r="A33" s="152" t="s">
        <v>128</v>
      </c>
      <c r="B33" s="28" t="s">
        <v>103</v>
      </c>
      <c r="C33" s="29"/>
      <c r="D33" s="31">
        <f>SUM(D34:D34)</f>
        <v>941.36</v>
      </c>
      <c r="E33" s="31">
        <f>SUM(E34:E34)</f>
        <v>984.67</v>
      </c>
      <c r="F33" s="31">
        <f>SUM(F34:F34)</f>
        <v>1029.9649999999999</v>
      </c>
    </row>
    <row r="34" spans="1:6" s="7" customFormat="1" ht="35.25" customHeight="1" x14ac:dyDescent="0.25">
      <c r="A34" s="159" t="s">
        <v>129</v>
      </c>
      <c r="B34" s="30"/>
      <c r="C34" s="23" t="s">
        <v>105</v>
      </c>
      <c r="D34" s="32">
        <v>941.36</v>
      </c>
      <c r="E34" s="32">
        <v>984.67</v>
      </c>
      <c r="F34" s="32">
        <v>1029.9649999999999</v>
      </c>
    </row>
    <row r="35" spans="1:6" ht="30.75" customHeight="1" x14ac:dyDescent="0.25">
      <c r="A35" s="152" t="s">
        <v>130</v>
      </c>
      <c r="B35" s="28" t="s">
        <v>111</v>
      </c>
      <c r="C35" s="28"/>
      <c r="D35" s="31">
        <f>+D36</f>
        <v>1000</v>
      </c>
      <c r="E35" s="31">
        <f>E36</f>
        <v>1200</v>
      </c>
      <c r="F35" s="31">
        <f>F36</f>
        <v>1500</v>
      </c>
    </row>
    <row r="36" spans="1:6" ht="22.5" customHeight="1" x14ac:dyDescent="0.25">
      <c r="A36" s="42" t="s">
        <v>131</v>
      </c>
      <c r="B36" s="23"/>
      <c r="C36" s="23" t="s">
        <v>113</v>
      </c>
      <c r="D36" s="32">
        <v>1000</v>
      </c>
      <c r="E36" s="32">
        <v>1200</v>
      </c>
      <c r="F36" s="32">
        <v>1500</v>
      </c>
    </row>
    <row r="37" spans="1:6" s="5" customFormat="1" ht="16.5" customHeight="1" x14ac:dyDescent="0.25">
      <c r="A37" s="160" t="s">
        <v>132</v>
      </c>
      <c r="B37" s="160"/>
      <c r="C37" s="160"/>
      <c r="D37" s="31">
        <f>++D31+D28+D24+D11+D35+D21+D33+D17+D19</f>
        <v>81715.086999999985</v>
      </c>
      <c r="E37" s="31">
        <f>++E31+E28+E24+E11+E35+E21+E33+E17+E19</f>
        <v>76059.916999999987</v>
      </c>
      <c r="F37" s="31">
        <f>++F31+F28+F24+F11+F35+F21+F33+F17+F19</f>
        <v>63979.954999999994</v>
      </c>
    </row>
    <row r="38" spans="1:6" ht="15" customHeight="1" x14ac:dyDescent="0.25">
      <c r="A38" s="25"/>
    </row>
    <row r="39" spans="1:6" ht="15" customHeight="1" x14ac:dyDescent="0.25">
      <c r="A39" s="26"/>
    </row>
    <row r="40" spans="1:6" ht="12.75" customHeight="1" x14ac:dyDescent="0.25">
      <c r="A40" s="27"/>
    </row>
    <row r="41" spans="1:6" ht="12.75" customHeight="1" x14ac:dyDescent="0.25">
      <c r="A41" s="27"/>
    </row>
    <row r="43" spans="1:6" x14ac:dyDescent="0.25">
      <c r="A43" s="27"/>
    </row>
    <row r="44" spans="1:6" x14ac:dyDescent="0.25">
      <c r="A44" s="26"/>
    </row>
    <row r="45" spans="1:6" x14ac:dyDescent="0.25">
      <c r="A45" s="27"/>
    </row>
    <row r="46" spans="1:6" x14ac:dyDescent="0.25">
      <c r="A46" s="27"/>
    </row>
    <row r="48" spans="1:6" x14ac:dyDescent="0.25">
      <c r="A48" s="27"/>
    </row>
  </sheetData>
  <mergeCells count="11">
    <mergeCell ref="B1:F1"/>
    <mergeCell ref="B2:F2"/>
    <mergeCell ref="B3:F3"/>
    <mergeCell ref="B4:F4"/>
    <mergeCell ref="A6:F6"/>
    <mergeCell ref="F7:F9"/>
    <mergeCell ref="A7:A10"/>
    <mergeCell ref="B7:B10"/>
    <mergeCell ref="C7:C10"/>
    <mergeCell ref="D7:D9"/>
    <mergeCell ref="E7:E9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60"/>
  <sheetViews>
    <sheetView view="pageBreakPreview" topLeftCell="A5" zoomScale="80" zoomScaleNormal="80" zoomScaleSheetLayoutView="80" workbookViewId="0">
      <selection activeCell="B36" sqref="B36"/>
    </sheetView>
  </sheetViews>
  <sheetFormatPr defaultColWidth="16.7109375" defaultRowHeight="15" x14ac:dyDescent="0.25"/>
  <cols>
    <col min="1" max="1" width="42.5703125" style="104" customWidth="1"/>
    <col min="2" max="2" width="5.85546875" style="104" customWidth="1"/>
    <col min="3" max="3" width="6.42578125" style="104" customWidth="1"/>
    <col min="4" max="4" width="7" style="104" customWidth="1"/>
    <col min="5" max="5" width="10.85546875" style="104" customWidth="1"/>
    <col min="6" max="6" width="9.140625" style="104" customWidth="1"/>
    <col min="7" max="7" width="5.7109375" style="104" customWidth="1"/>
    <col min="8" max="8" width="6.42578125" style="104" customWidth="1"/>
    <col min="9" max="11" width="16.7109375" style="104"/>
    <col min="12" max="13" width="16.7109375" style="168"/>
    <col min="14" max="16384" width="16.7109375" style="104"/>
  </cols>
  <sheetData>
    <row r="1" spans="1:11" ht="15.75" x14ac:dyDescent="0.25">
      <c r="H1" s="167"/>
      <c r="J1" s="209" t="s">
        <v>205</v>
      </c>
      <c r="K1" s="209"/>
    </row>
    <row r="2" spans="1:11" ht="15.75" x14ac:dyDescent="0.25">
      <c r="H2" s="167"/>
      <c r="J2" s="209" t="s">
        <v>207</v>
      </c>
      <c r="K2" s="209"/>
    </row>
    <row r="3" spans="1:11" ht="15.75" x14ac:dyDescent="0.25">
      <c r="A3" s="169"/>
      <c r="B3" s="169"/>
      <c r="H3" s="167"/>
      <c r="J3" s="209" t="s">
        <v>2</v>
      </c>
      <c r="K3" s="209"/>
    </row>
    <row r="4" spans="1:11" ht="15.75" x14ac:dyDescent="0.25">
      <c r="A4" s="169"/>
      <c r="B4" s="169"/>
      <c r="H4" s="167"/>
      <c r="J4" s="209" t="s">
        <v>520</v>
      </c>
      <c r="K4" s="209"/>
    </row>
    <row r="6" spans="1:11" ht="48" customHeight="1" x14ac:dyDescent="0.25">
      <c r="A6" s="210" t="s">
        <v>487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ht="15" customHeight="1" x14ac:dyDescent="0.25">
      <c r="A7" s="166" t="s">
        <v>232</v>
      </c>
      <c r="B7" s="206" t="s">
        <v>66</v>
      </c>
      <c r="C7" s="207"/>
      <c r="D7" s="207"/>
      <c r="E7" s="208"/>
      <c r="F7" s="166" t="s">
        <v>67</v>
      </c>
      <c r="G7" s="206" t="s">
        <v>64</v>
      </c>
      <c r="H7" s="208"/>
      <c r="I7" s="166" t="s">
        <v>488</v>
      </c>
      <c r="J7" s="166" t="s">
        <v>486</v>
      </c>
      <c r="K7" s="166" t="s">
        <v>489</v>
      </c>
    </row>
    <row r="8" spans="1:11" ht="15" customHeight="1" x14ac:dyDescent="0.25">
      <c r="A8" s="174" t="s">
        <v>191</v>
      </c>
      <c r="B8" s="170" t="s">
        <v>397</v>
      </c>
      <c r="C8" s="170" t="s">
        <v>398</v>
      </c>
      <c r="D8" s="170" t="s">
        <v>235</v>
      </c>
      <c r="E8" s="170" t="s">
        <v>399</v>
      </c>
      <c r="F8" s="166"/>
      <c r="G8" s="170"/>
      <c r="H8" s="170"/>
      <c r="I8" s="163">
        <v>25643.61</v>
      </c>
      <c r="J8" s="163">
        <v>25059.13</v>
      </c>
      <c r="K8" s="163">
        <v>25914.720000000001</v>
      </c>
    </row>
    <row r="9" spans="1:11" ht="31.5" x14ac:dyDescent="0.25">
      <c r="A9" s="175" t="s">
        <v>175</v>
      </c>
      <c r="B9" s="171" t="s">
        <v>400</v>
      </c>
      <c r="C9" s="171" t="s">
        <v>398</v>
      </c>
      <c r="D9" s="171" t="s">
        <v>235</v>
      </c>
      <c r="E9" s="171" t="s">
        <v>399</v>
      </c>
      <c r="F9" s="172"/>
      <c r="G9" s="171"/>
      <c r="H9" s="171"/>
      <c r="I9" s="164">
        <v>20692.02</v>
      </c>
      <c r="J9" s="164">
        <v>21784.560000000001</v>
      </c>
      <c r="K9" s="164">
        <v>22784.75</v>
      </c>
    </row>
    <row r="10" spans="1:11" ht="47.25" x14ac:dyDescent="0.25">
      <c r="A10" s="175" t="s">
        <v>237</v>
      </c>
      <c r="B10" s="171" t="s">
        <v>400</v>
      </c>
      <c r="C10" s="171" t="s">
        <v>401</v>
      </c>
      <c r="D10" s="171" t="s">
        <v>235</v>
      </c>
      <c r="E10" s="171" t="s">
        <v>399</v>
      </c>
      <c r="F10" s="172"/>
      <c r="G10" s="171"/>
      <c r="H10" s="171"/>
      <c r="I10" s="164">
        <v>2884.82</v>
      </c>
      <c r="J10" s="164">
        <v>3258.45</v>
      </c>
      <c r="K10" s="164">
        <v>3516.44</v>
      </c>
    </row>
    <row r="11" spans="1:11" ht="31.5" x14ac:dyDescent="0.25">
      <c r="A11" s="175" t="s">
        <v>238</v>
      </c>
      <c r="B11" s="171" t="s">
        <v>400</v>
      </c>
      <c r="C11" s="171" t="s">
        <v>401</v>
      </c>
      <c r="D11" s="171" t="s">
        <v>234</v>
      </c>
      <c r="E11" s="171" t="s">
        <v>399</v>
      </c>
      <c r="F11" s="172"/>
      <c r="G11" s="171"/>
      <c r="H11" s="171"/>
      <c r="I11" s="164">
        <v>2884.82</v>
      </c>
      <c r="J11" s="164">
        <v>3258.45</v>
      </c>
      <c r="K11" s="164">
        <v>3516.44</v>
      </c>
    </row>
    <row r="12" spans="1:11" ht="47.25" x14ac:dyDescent="0.25">
      <c r="A12" s="175" t="s">
        <v>403</v>
      </c>
      <c r="B12" s="171" t="s">
        <v>400</v>
      </c>
      <c r="C12" s="171" t="s">
        <v>401</v>
      </c>
      <c r="D12" s="171" t="s">
        <v>234</v>
      </c>
      <c r="E12" s="171" t="s">
        <v>402</v>
      </c>
      <c r="F12" s="172" t="s">
        <v>490</v>
      </c>
      <c r="G12" s="171"/>
      <c r="H12" s="171"/>
      <c r="I12" s="164">
        <v>716.3</v>
      </c>
      <c r="J12" s="164">
        <v>787.93</v>
      </c>
      <c r="K12" s="164">
        <v>866.72</v>
      </c>
    </row>
    <row r="13" spans="1:11" ht="94.5" x14ac:dyDescent="0.25">
      <c r="A13" s="175" t="s">
        <v>72</v>
      </c>
      <c r="B13" s="171" t="s">
        <v>400</v>
      </c>
      <c r="C13" s="171" t="s">
        <v>401</v>
      </c>
      <c r="D13" s="171" t="s">
        <v>234</v>
      </c>
      <c r="E13" s="171" t="s">
        <v>402</v>
      </c>
      <c r="F13" s="172" t="s">
        <v>490</v>
      </c>
      <c r="G13" s="171" t="s">
        <v>234</v>
      </c>
      <c r="H13" s="171" t="s">
        <v>236</v>
      </c>
      <c r="I13" s="164">
        <v>716.3</v>
      </c>
      <c r="J13" s="164">
        <v>787.93</v>
      </c>
      <c r="K13" s="164">
        <v>866.72</v>
      </c>
    </row>
    <row r="14" spans="1:11" ht="15.75" x14ac:dyDescent="0.25">
      <c r="A14" s="175" t="s">
        <v>404</v>
      </c>
      <c r="B14" s="171" t="s">
        <v>400</v>
      </c>
      <c r="C14" s="171" t="s">
        <v>401</v>
      </c>
      <c r="D14" s="171" t="s">
        <v>234</v>
      </c>
      <c r="E14" s="171" t="s">
        <v>402</v>
      </c>
      <c r="F14" s="172" t="s">
        <v>491</v>
      </c>
      <c r="G14" s="171"/>
      <c r="H14" s="171"/>
      <c r="I14" s="164">
        <v>1300</v>
      </c>
      <c r="J14" s="164">
        <v>1500</v>
      </c>
      <c r="K14" s="164">
        <v>1600</v>
      </c>
    </row>
    <row r="15" spans="1:11" ht="94.5" x14ac:dyDescent="0.25">
      <c r="A15" s="175" t="s">
        <v>72</v>
      </c>
      <c r="B15" s="171" t="s">
        <v>400</v>
      </c>
      <c r="C15" s="171" t="s">
        <v>401</v>
      </c>
      <c r="D15" s="171" t="s">
        <v>234</v>
      </c>
      <c r="E15" s="171" t="s">
        <v>402</v>
      </c>
      <c r="F15" s="172" t="s">
        <v>491</v>
      </c>
      <c r="G15" s="171" t="s">
        <v>234</v>
      </c>
      <c r="H15" s="171" t="s">
        <v>236</v>
      </c>
      <c r="I15" s="164">
        <v>1300</v>
      </c>
      <c r="J15" s="164">
        <v>1500</v>
      </c>
      <c r="K15" s="164">
        <v>1600</v>
      </c>
    </row>
    <row r="16" spans="1:11" ht="15.75" x14ac:dyDescent="0.25">
      <c r="A16" s="175" t="s">
        <v>405</v>
      </c>
      <c r="B16" s="171" t="s">
        <v>400</v>
      </c>
      <c r="C16" s="171" t="s">
        <v>401</v>
      </c>
      <c r="D16" s="171" t="s">
        <v>234</v>
      </c>
      <c r="E16" s="171" t="s">
        <v>402</v>
      </c>
      <c r="F16" s="172" t="s">
        <v>492</v>
      </c>
      <c r="G16" s="171"/>
      <c r="H16" s="171"/>
      <c r="I16" s="164">
        <v>720</v>
      </c>
      <c r="J16" s="164">
        <v>792</v>
      </c>
      <c r="K16" s="164">
        <v>871.2</v>
      </c>
    </row>
    <row r="17" spans="1:11" ht="94.5" x14ac:dyDescent="0.25">
      <c r="A17" s="175" t="s">
        <v>72</v>
      </c>
      <c r="B17" s="171" t="s">
        <v>400</v>
      </c>
      <c r="C17" s="171" t="s">
        <v>401</v>
      </c>
      <c r="D17" s="171" t="s">
        <v>234</v>
      </c>
      <c r="E17" s="171" t="s">
        <v>402</v>
      </c>
      <c r="F17" s="172" t="s">
        <v>492</v>
      </c>
      <c r="G17" s="171" t="s">
        <v>234</v>
      </c>
      <c r="H17" s="171" t="s">
        <v>236</v>
      </c>
      <c r="I17" s="164">
        <v>720</v>
      </c>
      <c r="J17" s="164">
        <v>792</v>
      </c>
      <c r="K17" s="164">
        <v>871.2</v>
      </c>
    </row>
    <row r="18" spans="1:11" ht="15.75" x14ac:dyDescent="0.25">
      <c r="A18" s="175" t="s">
        <v>493</v>
      </c>
      <c r="B18" s="171" t="s">
        <v>400</v>
      </c>
      <c r="C18" s="171" t="s">
        <v>401</v>
      </c>
      <c r="D18" s="171" t="s">
        <v>234</v>
      </c>
      <c r="E18" s="171" t="s">
        <v>402</v>
      </c>
      <c r="F18" s="172" t="s">
        <v>494</v>
      </c>
      <c r="G18" s="171"/>
      <c r="H18" s="171"/>
      <c r="I18" s="164">
        <v>50</v>
      </c>
      <c r="J18" s="164">
        <v>50</v>
      </c>
      <c r="K18" s="164">
        <v>50</v>
      </c>
    </row>
    <row r="19" spans="1:11" ht="15.75" x14ac:dyDescent="0.25">
      <c r="A19" s="175" t="s">
        <v>78</v>
      </c>
      <c r="B19" s="171" t="s">
        <v>400</v>
      </c>
      <c r="C19" s="171" t="s">
        <v>401</v>
      </c>
      <c r="D19" s="171" t="s">
        <v>234</v>
      </c>
      <c r="E19" s="171" t="s">
        <v>402</v>
      </c>
      <c r="F19" s="172" t="s">
        <v>494</v>
      </c>
      <c r="G19" s="171" t="s">
        <v>234</v>
      </c>
      <c r="H19" s="171" t="s">
        <v>259</v>
      </c>
      <c r="I19" s="164">
        <v>50</v>
      </c>
      <c r="J19" s="164">
        <v>50</v>
      </c>
      <c r="K19" s="164">
        <v>50</v>
      </c>
    </row>
    <row r="20" spans="1:11" ht="15.75" x14ac:dyDescent="0.25">
      <c r="A20" s="175" t="s">
        <v>406</v>
      </c>
      <c r="B20" s="171" t="s">
        <v>400</v>
      </c>
      <c r="C20" s="171" t="s">
        <v>401</v>
      </c>
      <c r="D20" s="171" t="s">
        <v>234</v>
      </c>
      <c r="E20" s="171" t="s">
        <v>402</v>
      </c>
      <c r="F20" s="172" t="s">
        <v>495</v>
      </c>
      <c r="G20" s="171"/>
      <c r="H20" s="171"/>
      <c r="I20" s="164">
        <v>25</v>
      </c>
      <c r="J20" s="164">
        <v>25</v>
      </c>
      <c r="K20" s="164">
        <v>25</v>
      </c>
    </row>
    <row r="21" spans="1:11" ht="94.5" x14ac:dyDescent="0.25">
      <c r="A21" s="175" t="s">
        <v>72</v>
      </c>
      <c r="B21" s="171" t="s">
        <v>400</v>
      </c>
      <c r="C21" s="171" t="s">
        <v>401</v>
      </c>
      <c r="D21" s="171" t="s">
        <v>234</v>
      </c>
      <c r="E21" s="171" t="s">
        <v>402</v>
      </c>
      <c r="F21" s="172" t="s">
        <v>495</v>
      </c>
      <c r="G21" s="171" t="s">
        <v>234</v>
      </c>
      <c r="H21" s="171" t="s">
        <v>236</v>
      </c>
      <c r="I21" s="164">
        <v>25</v>
      </c>
      <c r="J21" s="164">
        <v>25</v>
      </c>
      <c r="K21" s="164">
        <v>25</v>
      </c>
    </row>
    <row r="22" spans="1:11" ht="15.75" x14ac:dyDescent="0.25">
      <c r="A22" s="175" t="s">
        <v>404</v>
      </c>
      <c r="B22" s="171" t="s">
        <v>400</v>
      </c>
      <c r="C22" s="171" t="s">
        <v>401</v>
      </c>
      <c r="D22" s="171" t="s">
        <v>234</v>
      </c>
      <c r="E22" s="171" t="s">
        <v>407</v>
      </c>
      <c r="F22" s="172" t="s">
        <v>491</v>
      </c>
      <c r="G22" s="171"/>
      <c r="H22" s="171"/>
      <c r="I22" s="164">
        <v>70</v>
      </c>
      <c r="J22" s="164">
        <v>100</v>
      </c>
      <c r="K22" s="164">
        <v>100</v>
      </c>
    </row>
    <row r="23" spans="1:11" ht="94.5" x14ac:dyDescent="0.25">
      <c r="A23" s="175" t="s">
        <v>72</v>
      </c>
      <c r="B23" s="171" t="s">
        <v>400</v>
      </c>
      <c r="C23" s="171" t="s">
        <v>401</v>
      </c>
      <c r="D23" s="171" t="s">
        <v>234</v>
      </c>
      <c r="E23" s="171" t="s">
        <v>407</v>
      </c>
      <c r="F23" s="172" t="s">
        <v>491</v>
      </c>
      <c r="G23" s="171" t="s">
        <v>234</v>
      </c>
      <c r="H23" s="171" t="s">
        <v>236</v>
      </c>
      <c r="I23" s="164">
        <v>70</v>
      </c>
      <c r="J23" s="164">
        <v>100</v>
      </c>
      <c r="K23" s="164">
        <v>100</v>
      </c>
    </row>
    <row r="24" spans="1:11" ht="15.75" x14ac:dyDescent="0.25">
      <c r="A24" s="175" t="s">
        <v>404</v>
      </c>
      <c r="B24" s="171" t="s">
        <v>400</v>
      </c>
      <c r="C24" s="171" t="s">
        <v>401</v>
      </c>
      <c r="D24" s="171" t="s">
        <v>234</v>
      </c>
      <c r="E24" s="171" t="s">
        <v>408</v>
      </c>
      <c r="F24" s="172" t="s">
        <v>491</v>
      </c>
      <c r="G24" s="171"/>
      <c r="H24" s="171"/>
      <c r="I24" s="164">
        <v>3.52</v>
      </c>
      <c r="J24" s="164">
        <v>3.52</v>
      </c>
      <c r="K24" s="164">
        <v>3.52</v>
      </c>
    </row>
    <row r="25" spans="1:11" ht="94.5" x14ac:dyDescent="0.25">
      <c r="A25" s="175" t="s">
        <v>72</v>
      </c>
      <c r="B25" s="171" t="s">
        <v>400</v>
      </c>
      <c r="C25" s="171" t="s">
        <v>401</v>
      </c>
      <c r="D25" s="171" t="s">
        <v>234</v>
      </c>
      <c r="E25" s="171" t="s">
        <v>408</v>
      </c>
      <c r="F25" s="172" t="s">
        <v>491</v>
      </c>
      <c r="G25" s="171" t="s">
        <v>234</v>
      </c>
      <c r="H25" s="171" t="s">
        <v>236</v>
      </c>
      <c r="I25" s="164">
        <v>3.52</v>
      </c>
      <c r="J25" s="164">
        <v>3.52</v>
      </c>
      <c r="K25" s="164">
        <v>3.52</v>
      </c>
    </row>
    <row r="26" spans="1:11" ht="31.5" x14ac:dyDescent="0.25">
      <c r="A26" s="175" t="s">
        <v>242</v>
      </c>
      <c r="B26" s="171" t="s">
        <v>400</v>
      </c>
      <c r="C26" s="171" t="s">
        <v>409</v>
      </c>
      <c r="D26" s="171" t="s">
        <v>235</v>
      </c>
      <c r="E26" s="171" t="s">
        <v>399</v>
      </c>
      <c r="F26" s="172"/>
      <c r="G26" s="171"/>
      <c r="H26" s="171"/>
      <c r="I26" s="164">
        <v>17807.2</v>
      </c>
      <c r="J26" s="164">
        <v>18526.11</v>
      </c>
      <c r="K26" s="164">
        <v>19268.310000000001</v>
      </c>
    </row>
    <row r="27" spans="1:11" ht="31.5" x14ac:dyDescent="0.25">
      <c r="A27" s="175" t="s">
        <v>172</v>
      </c>
      <c r="B27" s="171" t="s">
        <v>400</v>
      </c>
      <c r="C27" s="171" t="s">
        <v>409</v>
      </c>
      <c r="D27" s="171" t="s">
        <v>263</v>
      </c>
      <c r="E27" s="171" t="s">
        <v>399</v>
      </c>
      <c r="F27" s="172"/>
      <c r="G27" s="171"/>
      <c r="H27" s="171"/>
      <c r="I27" s="164">
        <v>15854.2</v>
      </c>
      <c r="J27" s="164">
        <v>16489.57</v>
      </c>
      <c r="K27" s="164">
        <v>17150.310000000001</v>
      </c>
    </row>
    <row r="28" spans="1:11" ht="31.5" x14ac:dyDescent="0.25">
      <c r="A28" s="175" t="s">
        <v>411</v>
      </c>
      <c r="B28" s="171" t="s">
        <v>400</v>
      </c>
      <c r="C28" s="171" t="s">
        <v>409</v>
      </c>
      <c r="D28" s="171" t="s">
        <v>263</v>
      </c>
      <c r="E28" s="171" t="s">
        <v>410</v>
      </c>
      <c r="F28" s="172" t="s">
        <v>496</v>
      </c>
      <c r="G28" s="171"/>
      <c r="H28" s="171"/>
      <c r="I28" s="164">
        <v>10300</v>
      </c>
      <c r="J28" s="164">
        <v>10712</v>
      </c>
      <c r="K28" s="164">
        <v>11140.48</v>
      </c>
    </row>
    <row r="29" spans="1:11" ht="94.5" x14ac:dyDescent="0.25">
      <c r="A29" s="175" t="s">
        <v>72</v>
      </c>
      <c r="B29" s="171" t="s">
        <v>400</v>
      </c>
      <c r="C29" s="171" t="s">
        <v>409</v>
      </c>
      <c r="D29" s="171" t="s">
        <v>263</v>
      </c>
      <c r="E29" s="171" t="s">
        <v>410</v>
      </c>
      <c r="F29" s="172" t="s">
        <v>496</v>
      </c>
      <c r="G29" s="171" t="s">
        <v>234</v>
      </c>
      <c r="H29" s="171" t="s">
        <v>236</v>
      </c>
      <c r="I29" s="164">
        <v>10300</v>
      </c>
      <c r="J29" s="164">
        <v>10712</v>
      </c>
      <c r="K29" s="164">
        <v>11140.48</v>
      </c>
    </row>
    <row r="30" spans="1:11" ht="78.75" x14ac:dyDescent="0.25">
      <c r="A30" s="175" t="s">
        <v>412</v>
      </c>
      <c r="B30" s="171" t="s">
        <v>400</v>
      </c>
      <c r="C30" s="171" t="s">
        <v>409</v>
      </c>
      <c r="D30" s="171" t="s">
        <v>263</v>
      </c>
      <c r="E30" s="171" t="s">
        <v>410</v>
      </c>
      <c r="F30" s="172" t="s">
        <v>497</v>
      </c>
      <c r="G30" s="171"/>
      <c r="H30" s="171"/>
      <c r="I30" s="164">
        <v>3110.6</v>
      </c>
      <c r="J30" s="164">
        <v>3235.02</v>
      </c>
      <c r="K30" s="164">
        <v>3364.42</v>
      </c>
    </row>
    <row r="31" spans="1:11" ht="94.5" x14ac:dyDescent="0.25">
      <c r="A31" s="175" t="s">
        <v>72</v>
      </c>
      <c r="B31" s="171" t="s">
        <v>400</v>
      </c>
      <c r="C31" s="171" t="s">
        <v>409</v>
      </c>
      <c r="D31" s="171" t="s">
        <v>263</v>
      </c>
      <c r="E31" s="171" t="s">
        <v>410</v>
      </c>
      <c r="F31" s="172" t="s">
        <v>497</v>
      </c>
      <c r="G31" s="171" t="s">
        <v>234</v>
      </c>
      <c r="H31" s="171" t="s">
        <v>236</v>
      </c>
      <c r="I31" s="164">
        <v>3110.6</v>
      </c>
      <c r="J31" s="164">
        <v>3235.02</v>
      </c>
      <c r="K31" s="164">
        <v>3364.42</v>
      </c>
    </row>
    <row r="32" spans="1:11" ht="31.5" x14ac:dyDescent="0.25">
      <c r="A32" s="175" t="s">
        <v>411</v>
      </c>
      <c r="B32" s="171" t="s">
        <v>400</v>
      </c>
      <c r="C32" s="171" t="s">
        <v>409</v>
      </c>
      <c r="D32" s="171" t="s">
        <v>263</v>
      </c>
      <c r="E32" s="171" t="s">
        <v>413</v>
      </c>
      <c r="F32" s="172" t="s">
        <v>496</v>
      </c>
      <c r="G32" s="171"/>
      <c r="H32" s="171"/>
      <c r="I32" s="164">
        <v>1800</v>
      </c>
      <c r="J32" s="164">
        <v>1876</v>
      </c>
      <c r="K32" s="164">
        <v>1955</v>
      </c>
    </row>
    <row r="33" spans="1:11" ht="94.5" x14ac:dyDescent="0.25">
      <c r="A33" s="175" t="s">
        <v>72</v>
      </c>
      <c r="B33" s="171" t="s">
        <v>400</v>
      </c>
      <c r="C33" s="171" t="s">
        <v>409</v>
      </c>
      <c r="D33" s="171" t="s">
        <v>263</v>
      </c>
      <c r="E33" s="171" t="s">
        <v>413</v>
      </c>
      <c r="F33" s="172" t="s">
        <v>496</v>
      </c>
      <c r="G33" s="171" t="s">
        <v>234</v>
      </c>
      <c r="H33" s="171" t="s">
        <v>236</v>
      </c>
      <c r="I33" s="164">
        <v>1800</v>
      </c>
      <c r="J33" s="164">
        <v>1876</v>
      </c>
      <c r="K33" s="164">
        <v>1955</v>
      </c>
    </row>
    <row r="34" spans="1:11" ht="63" x14ac:dyDescent="0.25">
      <c r="A34" s="175" t="s">
        <v>414</v>
      </c>
      <c r="B34" s="171" t="s">
        <v>400</v>
      </c>
      <c r="C34" s="171" t="s">
        <v>409</v>
      </c>
      <c r="D34" s="171" t="s">
        <v>263</v>
      </c>
      <c r="E34" s="171" t="s">
        <v>413</v>
      </c>
      <c r="F34" s="172" t="s">
        <v>498</v>
      </c>
      <c r="G34" s="171"/>
      <c r="H34" s="171"/>
      <c r="I34" s="164">
        <v>100</v>
      </c>
      <c r="J34" s="164">
        <v>100</v>
      </c>
      <c r="K34" s="164">
        <v>100</v>
      </c>
    </row>
    <row r="35" spans="1:11" ht="94.5" x14ac:dyDescent="0.25">
      <c r="A35" s="175" t="s">
        <v>72</v>
      </c>
      <c r="B35" s="171" t="s">
        <v>400</v>
      </c>
      <c r="C35" s="171" t="s">
        <v>409</v>
      </c>
      <c r="D35" s="171" t="s">
        <v>263</v>
      </c>
      <c r="E35" s="171" t="s">
        <v>413</v>
      </c>
      <c r="F35" s="172" t="s">
        <v>498</v>
      </c>
      <c r="G35" s="171" t="s">
        <v>234</v>
      </c>
      <c r="H35" s="171" t="s">
        <v>236</v>
      </c>
      <c r="I35" s="164">
        <v>100</v>
      </c>
      <c r="J35" s="164">
        <v>100</v>
      </c>
      <c r="K35" s="164">
        <v>100</v>
      </c>
    </row>
    <row r="36" spans="1:11" ht="78.75" x14ac:dyDescent="0.25">
      <c r="A36" s="175" t="s">
        <v>412</v>
      </c>
      <c r="B36" s="171" t="s">
        <v>400</v>
      </c>
      <c r="C36" s="171" t="s">
        <v>409</v>
      </c>
      <c r="D36" s="171" t="s">
        <v>263</v>
      </c>
      <c r="E36" s="171" t="s">
        <v>413</v>
      </c>
      <c r="F36" s="172" t="s">
        <v>497</v>
      </c>
      <c r="G36" s="171"/>
      <c r="H36" s="171"/>
      <c r="I36" s="164">
        <v>543.6</v>
      </c>
      <c r="J36" s="164">
        <v>566.54999999999995</v>
      </c>
      <c r="K36" s="164">
        <v>590.41</v>
      </c>
    </row>
    <row r="37" spans="1:11" ht="94.5" x14ac:dyDescent="0.25">
      <c r="A37" s="175" t="s">
        <v>72</v>
      </c>
      <c r="B37" s="171" t="s">
        <v>400</v>
      </c>
      <c r="C37" s="171" t="s">
        <v>409</v>
      </c>
      <c r="D37" s="171" t="s">
        <v>263</v>
      </c>
      <c r="E37" s="171" t="s">
        <v>413</v>
      </c>
      <c r="F37" s="172" t="s">
        <v>497</v>
      </c>
      <c r="G37" s="171" t="s">
        <v>234</v>
      </c>
      <c r="H37" s="171" t="s">
        <v>236</v>
      </c>
      <c r="I37" s="164">
        <v>543.6</v>
      </c>
      <c r="J37" s="164">
        <v>566.54999999999995</v>
      </c>
      <c r="K37" s="164">
        <v>590.41</v>
      </c>
    </row>
    <row r="38" spans="1:11" ht="47.25" x14ac:dyDescent="0.25">
      <c r="A38" s="175" t="s">
        <v>174</v>
      </c>
      <c r="B38" s="171" t="s">
        <v>400</v>
      </c>
      <c r="C38" s="171" t="s">
        <v>409</v>
      </c>
      <c r="D38" s="171" t="s">
        <v>264</v>
      </c>
      <c r="E38" s="171" t="s">
        <v>399</v>
      </c>
      <c r="F38" s="172"/>
      <c r="G38" s="171"/>
      <c r="H38" s="171"/>
      <c r="I38" s="164">
        <v>1953</v>
      </c>
      <c r="J38" s="164">
        <v>2036.54</v>
      </c>
      <c r="K38" s="164">
        <v>2118</v>
      </c>
    </row>
    <row r="39" spans="1:11" ht="31.5" x14ac:dyDescent="0.25">
      <c r="A39" s="175" t="s">
        <v>411</v>
      </c>
      <c r="B39" s="171" t="s">
        <v>400</v>
      </c>
      <c r="C39" s="171" t="s">
        <v>409</v>
      </c>
      <c r="D39" s="171" t="s">
        <v>264</v>
      </c>
      <c r="E39" s="171" t="s">
        <v>402</v>
      </c>
      <c r="F39" s="172" t="s">
        <v>496</v>
      </c>
      <c r="G39" s="171"/>
      <c r="H39" s="171"/>
      <c r="I39" s="164">
        <v>1500</v>
      </c>
      <c r="J39" s="164">
        <v>1564.16</v>
      </c>
      <c r="K39" s="164">
        <v>1626.73</v>
      </c>
    </row>
    <row r="40" spans="1:11" ht="94.5" x14ac:dyDescent="0.25">
      <c r="A40" s="175" t="s">
        <v>72</v>
      </c>
      <c r="B40" s="171" t="s">
        <v>400</v>
      </c>
      <c r="C40" s="171" t="s">
        <v>409</v>
      </c>
      <c r="D40" s="171" t="s">
        <v>264</v>
      </c>
      <c r="E40" s="171" t="s">
        <v>402</v>
      </c>
      <c r="F40" s="172" t="s">
        <v>496</v>
      </c>
      <c r="G40" s="171" t="s">
        <v>234</v>
      </c>
      <c r="H40" s="171" t="s">
        <v>236</v>
      </c>
      <c r="I40" s="164">
        <v>1500</v>
      </c>
      <c r="J40" s="164">
        <v>1564.16</v>
      </c>
      <c r="K40" s="164">
        <v>1626.73</v>
      </c>
    </row>
    <row r="41" spans="1:11" ht="78.75" x14ac:dyDescent="0.25">
      <c r="A41" s="175" t="s">
        <v>412</v>
      </c>
      <c r="B41" s="171" t="s">
        <v>400</v>
      </c>
      <c r="C41" s="171" t="s">
        <v>409</v>
      </c>
      <c r="D41" s="171" t="s">
        <v>264</v>
      </c>
      <c r="E41" s="171" t="s">
        <v>402</v>
      </c>
      <c r="F41" s="172" t="s">
        <v>497</v>
      </c>
      <c r="G41" s="171"/>
      <c r="H41" s="171"/>
      <c r="I41" s="164">
        <v>453</v>
      </c>
      <c r="J41" s="164">
        <v>472.38</v>
      </c>
      <c r="K41" s="164">
        <v>491.27</v>
      </c>
    </row>
    <row r="42" spans="1:11" ht="94.5" x14ac:dyDescent="0.25">
      <c r="A42" s="175" t="s">
        <v>72</v>
      </c>
      <c r="B42" s="171" t="s">
        <v>400</v>
      </c>
      <c r="C42" s="171" t="s">
        <v>409</v>
      </c>
      <c r="D42" s="171" t="s">
        <v>264</v>
      </c>
      <c r="E42" s="171" t="s">
        <v>402</v>
      </c>
      <c r="F42" s="172" t="s">
        <v>497</v>
      </c>
      <c r="G42" s="171" t="s">
        <v>234</v>
      </c>
      <c r="H42" s="171" t="s">
        <v>236</v>
      </c>
      <c r="I42" s="164">
        <v>453</v>
      </c>
      <c r="J42" s="164">
        <v>472.38</v>
      </c>
      <c r="K42" s="164">
        <v>491.27</v>
      </c>
    </row>
    <row r="43" spans="1:11" ht="15.75" x14ac:dyDescent="0.25">
      <c r="A43" s="175" t="s">
        <v>246</v>
      </c>
      <c r="B43" s="171" t="s">
        <v>415</v>
      </c>
      <c r="C43" s="171" t="s">
        <v>398</v>
      </c>
      <c r="D43" s="171" t="s">
        <v>235</v>
      </c>
      <c r="E43" s="171" t="s">
        <v>399</v>
      </c>
      <c r="F43" s="172"/>
      <c r="G43" s="171"/>
      <c r="H43" s="171"/>
      <c r="I43" s="164">
        <v>4951.59</v>
      </c>
      <c r="J43" s="164">
        <v>3274.57</v>
      </c>
      <c r="K43" s="164">
        <v>3129.97</v>
      </c>
    </row>
    <row r="44" spans="1:11" ht="15.75" x14ac:dyDescent="0.25">
      <c r="A44" s="175" t="s">
        <v>77</v>
      </c>
      <c r="B44" s="171" t="s">
        <v>415</v>
      </c>
      <c r="C44" s="171" t="s">
        <v>416</v>
      </c>
      <c r="D44" s="171" t="s">
        <v>235</v>
      </c>
      <c r="E44" s="171" t="s">
        <v>399</v>
      </c>
      <c r="F44" s="172"/>
      <c r="G44" s="171"/>
      <c r="H44" s="171"/>
      <c r="I44" s="164">
        <v>4951.59</v>
      </c>
      <c r="J44" s="164">
        <v>3274.57</v>
      </c>
      <c r="K44" s="164">
        <v>3129.97</v>
      </c>
    </row>
    <row r="45" spans="1:11" ht="31.5" x14ac:dyDescent="0.25">
      <c r="A45" s="175" t="s">
        <v>247</v>
      </c>
      <c r="B45" s="171" t="s">
        <v>415</v>
      </c>
      <c r="C45" s="171" t="s">
        <v>416</v>
      </c>
      <c r="D45" s="171" t="s">
        <v>234</v>
      </c>
      <c r="E45" s="171" t="s">
        <v>399</v>
      </c>
      <c r="F45" s="172"/>
      <c r="G45" s="171"/>
      <c r="H45" s="171"/>
      <c r="I45" s="164">
        <v>1840.72</v>
      </c>
      <c r="J45" s="164">
        <v>100</v>
      </c>
      <c r="K45" s="164">
        <v>100</v>
      </c>
    </row>
    <row r="46" spans="1:11" ht="15.75" x14ac:dyDescent="0.25">
      <c r="A46" s="175" t="s">
        <v>404</v>
      </c>
      <c r="B46" s="171" t="s">
        <v>415</v>
      </c>
      <c r="C46" s="171" t="s">
        <v>416</v>
      </c>
      <c r="D46" s="171" t="s">
        <v>234</v>
      </c>
      <c r="E46" s="171" t="s">
        <v>470</v>
      </c>
      <c r="F46" s="172" t="s">
        <v>491</v>
      </c>
      <c r="G46" s="171"/>
      <c r="H46" s="171"/>
      <c r="I46" s="164">
        <v>149.25</v>
      </c>
      <c r="J46" s="164">
        <v>0</v>
      </c>
      <c r="K46" s="164">
        <v>0</v>
      </c>
    </row>
    <row r="47" spans="1:11" ht="31.5" x14ac:dyDescent="0.25">
      <c r="A47" s="175" t="s">
        <v>393</v>
      </c>
      <c r="B47" s="171" t="s">
        <v>415</v>
      </c>
      <c r="C47" s="171" t="s">
        <v>416</v>
      </c>
      <c r="D47" s="171" t="s">
        <v>234</v>
      </c>
      <c r="E47" s="171" t="s">
        <v>470</v>
      </c>
      <c r="F47" s="172" t="s">
        <v>491</v>
      </c>
      <c r="G47" s="171" t="s">
        <v>234</v>
      </c>
      <c r="H47" s="171" t="s">
        <v>301</v>
      </c>
      <c r="I47" s="164">
        <v>149.25</v>
      </c>
      <c r="J47" s="164">
        <v>0</v>
      </c>
      <c r="K47" s="164">
        <v>0</v>
      </c>
    </row>
    <row r="48" spans="1:11" ht="15.75" x14ac:dyDescent="0.25">
      <c r="A48" s="175" t="s">
        <v>499</v>
      </c>
      <c r="B48" s="171" t="s">
        <v>415</v>
      </c>
      <c r="C48" s="171" t="s">
        <v>416</v>
      </c>
      <c r="D48" s="171" t="s">
        <v>234</v>
      </c>
      <c r="E48" s="171" t="s">
        <v>470</v>
      </c>
      <c r="F48" s="172" t="s">
        <v>500</v>
      </c>
      <c r="G48" s="171"/>
      <c r="H48" s="171"/>
      <c r="I48" s="164">
        <v>843.42</v>
      </c>
      <c r="J48" s="164">
        <v>0</v>
      </c>
      <c r="K48" s="164">
        <v>0</v>
      </c>
    </row>
    <row r="49" spans="1:11" ht="31.5" x14ac:dyDescent="0.25">
      <c r="A49" s="175" t="s">
        <v>393</v>
      </c>
      <c r="B49" s="171" t="s">
        <v>415</v>
      </c>
      <c r="C49" s="171" t="s">
        <v>416</v>
      </c>
      <c r="D49" s="171" t="s">
        <v>234</v>
      </c>
      <c r="E49" s="171" t="s">
        <v>470</v>
      </c>
      <c r="F49" s="172" t="s">
        <v>500</v>
      </c>
      <c r="G49" s="171" t="s">
        <v>234</v>
      </c>
      <c r="H49" s="171" t="s">
        <v>301</v>
      </c>
      <c r="I49" s="164">
        <v>843.42</v>
      </c>
      <c r="J49" s="164">
        <v>0</v>
      </c>
      <c r="K49" s="164">
        <v>0</v>
      </c>
    </row>
    <row r="50" spans="1:11" ht="15.75" x14ac:dyDescent="0.25">
      <c r="A50" s="175" t="s">
        <v>58</v>
      </c>
      <c r="B50" s="171" t="s">
        <v>415</v>
      </c>
      <c r="C50" s="171" t="s">
        <v>416</v>
      </c>
      <c r="D50" s="171" t="s">
        <v>234</v>
      </c>
      <c r="E50" s="171" t="s">
        <v>501</v>
      </c>
      <c r="F50" s="172" t="s">
        <v>502</v>
      </c>
      <c r="G50" s="171"/>
      <c r="H50" s="171"/>
      <c r="I50" s="164">
        <v>167</v>
      </c>
      <c r="J50" s="164">
        <v>0</v>
      </c>
      <c r="K50" s="164">
        <v>0</v>
      </c>
    </row>
    <row r="51" spans="1:11" ht="63" x14ac:dyDescent="0.25">
      <c r="A51" s="175" t="s">
        <v>249</v>
      </c>
      <c r="B51" s="171" t="s">
        <v>415</v>
      </c>
      <c r="C51" s="171" t="s">
        <v>416</v>
      </c>
      <c r="D51" s="171" t="s">
        <v>234</v>
      </c>
      <c r="E51" s="171" t="s">
        <v>501</v>
      </c>
      <c r="F51" s="172" t="s">
        <v>502</v>
      </c>
      <c r="G51" s="171" t="s">
        <v>234</v>
      </c>
      <c r="H51" s="171" t="s">
        <v>250</v>
      </c>
      <c r="I51" s="164">
        <v>167</v>
      </c>
      <c r="J51" s="164">
        <v>0</v>
      </c>
      <c r="K51" s="164">
        <v>0</v>
      </c>
    </row>
    <row r="52" spans="1:11" ht="15.75" x14ac:dyDescent="0.25">
      <c r="A52" s="175" t="s">
        <v>58</v>
      </c>
      <c r="B52" s="171" t="s">
        <v>415</v>
      </c>
      <c r="C52" s="171" t="s">
        <v>416</v>
      </c>
      <c r="D52" s="171" t="s">
        <v>234</v>
      </c>
      <c r="E52" s="171" t="s">
        <v>503</v>
      </c>
      <c r="F52" s="172" t="s">
        <v>502</v>
      </c>
      <c r="G52" s="171"/>
      <c r="H52" s="171"/>
      <c r="I52" s="164">
        <v>35.03</v>
      </c>
      <c r="J52" s="164">
        <v>0</v>
      </c>
      <c r="K52" s="164">
        <v>0</v>
      </c>
    </row>
    <row r="53" spans="1:11" ht="15.75" x14ac:dyDescent="0.25">
      <c r="A53" s="175" t="s">
        <v>92</v>
      </c>
      <c r="B53" s="171" t="s">
        <v>415</v>
      </c>
      <c r="C53" s="171" t="s">
        <v>416</v>
      </c>
      <c r="D53" s="171" t="s">
        <v>234</v>
      </c>
      <c r="E53" s="171" t="s">
        <v>503</v>
      </c>
      <c r="F53" s="172" t="s">
        <v>502</v>
      </c>
      <c r="G53" s="171" t="s">
        <v>288</v>
      </c>
      <c r="H53" s="171" t="s">
        <v>234</v>
      </c>
      <c r="I53" s="164">
        <v>35.03</v>
      </c>
      <c r="J53" s="164">
        <v>0</v>
      </c>
      <c r="K53" s="164">
        <v>0</v>
      </c>
    </row>
    <row r="54" spans="1:11" ht="15.75" x14ac:dyDescent="0.25">
      <c r="A54" s="175" t="s">
        <v>58</v>
      </c>
      <c r="B54" s="171" t="s">
        <v>415</v>
      </c>
      <c r="C54" s="171" t="s">
        <v>416</v>
      </c>
      <c r="D54" s="171" t="s">
        <v>234</v>
      </c>
      <c r="E54" s="171" t="s">
        <v>504</v>
      </c>
      <c r="F54" s="172" t="s">
        <v>502</v>
      </c>
      <c r="G54" s="171"/>
      <c r="H54" s="171"/>
      <c r="I54" s="164">
        <v>127.4</v>
      </c>
      <c r="J54" s="164">
        <v>0</v>
      </c>
      <c r="K54" s="164">
        <v>0</v>
      </c>
    </row>
    <row r="55" spans="1:11" ht="63" x14ac:dyDescent="0.25">
      <c r="A55" s="175" t="s">
        <v>249</v>
      </c>
      <c r="B55" s="171" t="s">
        <v>415</v>
      </c>
      <c r="C55" s="171" t="s">
        <v>416</v>
      </c>
      <c r="D55" s="171" t="s">
        <v>234</v>
      </c>
      <c r="E55" s="171" t="s">
        <v>504</v>
      </c>
      <c r="F55" s="172" t="s">
        <v>502</v>
      </c>
      <c r="G55" s="171" t="s">
        <v>234</v>
      </c>
      <c r="H55" s="171" t="s">
        <v>250</v>
      </c>
      <c r="I55" s="164">
        <v>127.4</v>
      </c>
      <c r="J55" s="164">
        <v>0</v>
      </c>
      <c r="K55" s="164">
        <v>0</v>
      </c>
    </row>
    <row r="56" spans="1:11" ht="15.75" x14ac:dyDescent="0.25">
      <c r="A56" s="175" t="s">
        <v>58</v>
      </c>
      <c r="B56" s="171" t="s">
        <v>415</v>
      </c>
      <c r="C56" s="171" t="s">
        <v>416</v>
      </c>
      <c r="D56" s="171" t="s">
        <v>234</v>
      </c>
      <c r="E56" s="171" t="s">
        <v>505</v>
      </c>
      <c r="F56" s="172" t="s">
        <v>502</v>
      </c>
      <c r="G56" s="171"/>
      <c r="H56" s="171"/>
      <c r="I56" s="164">
        <v>138.22</v>
      </c>
      <c r="J56" s="164">
        <v>0</v>
      </c>
      <c r="K56" s="164">
        <v>0</v>
      </c>
    </row>
    <row r="57" spans="1:11" ht="15.75" x14ac:dyDescent="0.25">
      <c r="A57" s="175" t="s">
        <v>94</v>
      </c>
      <c r="B57" s="171" t="s">
        <v>415</v>
      </c>
      <c r="C57" s="171" t="s">
        <v>416</v>
      </c>
      <c r="D57" s="171" t="s">
        <v>234</v>
      </c>
      <c r="E57" s="171" t="s">
        <v>505</v>
      </c>
      <c r="F57" s="172" t="s">
        <v>502</v>
      </c>
      <c r="G57" s="171" t="s">
        <v>288</v>
      </c>
      <c r="H57" s="171" t="s">
        <v>263</v>
      </c>
      <c r="I57" s="164">
        <v>138.22</v>
      </c>
      <c r="J57" s="164">
        <v>0</v>
      </c>
      <c r="K57" s="164">
        <v>0</v>
      </c>
    </row>
    <row r="58" spans="1:11" ht="15.75" x14ac:dyDescent="0.25">
      <c r="A58" s="175" t="s">
        <v>58</v>
      </c>
      <c r="B58" s="171" t="s">
        <v>415</v>
      </c>
      <c r="C58" s="171" t="s">
        <v>416</v>
      </c>
      <c r="D58" s="171" t="s">
        <v>234</v>
      </c>
      <c r="E58" s="171" t="s">
        <v>506</v>
      </c>
      <c r="F58" s="172" t="s">
        <v>502</v>
      </c>
      <c r="G58" s="171"/>
      <c r="H58" s="171"/>
      <c r="I58" s="164">
        <v>280.39999999999998</v>
      </c>
      <c r="J58" s="164">
        <v>0</v>
      </c>
      <c r="K58" s="164">
        <v>0</v>
      </c>
    </row>
    <row r="59" spans="1:11" ht="63" x14ac:dyDescent="0.25">
      <c r="A59" s="175" t="s">
        <v>249</v>
      </c>
      <c r="B59" s="171" t="s">
        <v>415</v>
      </c>
      <c r="C59" s="171" t="s">
        <v>416</v>
      </c>
      <c r="D59" s="171" t="s">
        <v>234</v>
      </c>
      <c r="E59" s="171" t="s">
        <v>506</v>
      </c>
      <c r="F59" s="172" t="s">
        <v>502</v>
      </c>
      <c r="G59" s="171" t="s">
        <v>234</v>
      </c>
      <c r="H59" s="171" t="s">
        <v>250</v>
      </c>
      <c r="I59" s="164">
        <v>280.39999999999998</v>
      </c>
      <c r="J59" s="164">
        <v>0</v>
      </c>
      <c r="K59" s="164">
        <v>0</v>
      </c>
    </row>
    <row r="60" spans="1:11" ht="15.75" x14ac:dyDescent="0.25">
      <c r="A60" s="175" t="s">
        <v>404</v>
      </c>
      <c r="B60" s="171" t="s">
        <v>415</v>
      </c>
      <c r="C60" s="171" t="s">
        <v>416</v>
      </c>
      <c r="D60" s="171" t="s">
        <v>234</v>
      </c>
      <c r="E60" s="171" t="s">
        <v>417</v>
      </c>
      <c r="F60" s="172" t="s">
        <v>491</v>
      </c>
      <c r="G60" s="171"/>
      <c r="H60" s="171"/>
      <c r="I60" s="164">
        <v>100</v>
      </c>
      <c r="J60" s="164">
        <v>100</v>
      </c>
      <c r="K60" s="164">
        <v>100</v>
      </c>
    </row>
    <row r="61" spans="1:11" ht="47.25" x14ac:dyDescent="0.25">
      <c r="A61" s="175" t="s">
        <v>381</v>
      </c>
      <c r="B61" s="171" t="s">
        <v>415</v>
      </c>
      <c r="C61" s="171" t="s">
        <v>416</v>
      </c>
      <c r="D61" s="171" t="s">
        <v>234</v>
      </c>
      <c r="E61" s="171" t="s">
        <v>417</v>
      </c>
      <c r="F61" s="172" t="s">
        <v>491</v>
      </c>
      <c r="G61" s="171" t="s">
        <v>301</v>
      </c>
      <c r="H61" s="171" t="s">
        <v>288</v>
      </c>
      <c r="I61" s="164">
        <v>100</v>
      </c>
      <c r="J61" s="164">
        <v>100</v>
      </c>
      <c r="K61" s="164">
        <v>100</v>
      </c>
    </row>
    <row r="62" spans="1:11" ht="15.75" x14ac:dyDescent="0.25">
      <c r="A62" s="175" t="s">
        <v>257</v>
      </c>
      <c r="B62" s="171" t="s">
        <v>415</v>
      </c>
      <c r="C62" s="171" t="s">
        <v>416</v>
      </c>
      <c r="D62" s="171" t="s">
        <v>263</v>
      </c>
      <c r="E62" s="171" t="s">
        <v>399</v>
      </c>
      <c r="F62" s="172"/>
      <c r="G62" s="171"/>
      <c r="H62" s="171"/>
      <c r="I62" s="164">
        <v>3110.87</v>
      </c>
      <c r="J62" s="164">
        <v>3174.57</v>
      </c>
      <c r="K62" s="164">
        <v>3029.97</v>
      </c>
    </row>
    <row r="63" spans="1:11" ht="15.75" x14ac:dyDescent="0.25">
      <c r="A63" s="175" t="s">
        <v>507</v>
      </c>
      <c r="B63" s="171" t="s">
        <v>415</v>
      </c>
      <c r="C63" s="171" t="s">
        <v>416</v>
      </c>
      <c r="D63" s="171" t="s">
        <v>263</v>
      </c>
      <c r="E63" s="171" t="s">
        <v>508</v>
      </c>
      <c r="F63" s="172" t="s">
        <v>509</v>
      </c>
      <c r="G63" s="171"/>
      <c r="H63" s="171"/>
      <c r="I63" s="164">
        <v>1000</v>
      </c>
      <c r="J63" s="164">
        <v>1000</v>
      </c>
      <c r="K63" s="164">
        <v>1000</v>
      </c>
    </row>
    <row r="64" spans="1:11" ht="15.75" x14ac:dyDescent="0.25">
      <c r="A64" s="175" t="s">
        <v>75</v>
      </c>
      <c r="B64" s="171" t="s">
        <v>415</v>
      </c>
      <c r="C64" s="171" t="s">
        <v>416</v>
      </c>
      <c r="D64" s="171" t="s">
        <v>263</v>
      </c>
      <c r="E64" s="171" t="s">
        <v>508</v>
      </c>
      <c r="F64" s="172" t="s">
        <v>509</v>
      </c>
      <c r="G64" s="171" t="s">
        <v>234</v>
      </c>
      <c r="H64" s="171" t="s">
        <v>256</v>
      </c>
      <c r="I64" s="164">
        <v>1000</v>
      </c>
      <c r="J64" s="164">
        <v>1000</v>
      </c>
      <c r="K64" s="164">
        <v>1000</v>
      </c>
    </row>
    <row r="65" spans="1:11" ht="15.75" x14ac:dyDescent="0.25">
      <c r="A65" s="175" t="s">
        <v>404</v>
      </c>
      <c r="B65" s="171" t="s">
        <v>415</v>
      </c>
      <c r="C65" s="171" t="s">
        <v>416</v>
      </c>
      <c r="D65" s="171" t="s">
        <v>263</v>
      </c>
      <c r="E65" s="171" t="s">
        <v>418</v>
      </c>
      <c r="F65" s="172" t="s">
        <v>491</v>
      </c>
      <c r="G65" s="171"/>
      <c r="H65" s="171"/>
      <c r="I65" s="164">
        <v>341</v>
      </c>
      <c r="J65" s="164">
        <v>300</v>
      </c>
      <c r="K65" s="164">
        <v>400</v>
      </c>
    </row>
    <row r="66" spans="1:11" ht="15.75" x14ac:dyDescent="0.25">
      <c r="A66" s="175" t="s">
        <v>92</v>
      </c>
      <c r="B66" s="171" t="s">
        <v>415</v>
      </c>
      <c r="C66" s="171" t="s">
        <v>416</v>
      </c>
      <c r="D66" s="171" t="s">
        <v>263</v>
      </c>
      <c r="E66" s="171" t="s">
        <v>418</v>
      </c>
      <c r="F66" s="172" t="s">
        <v>491</v>
      </c>
      <c r="G66" s="171" t="s">
        <v>288</v>
      </c>
      <c r="H66" s="171" t="s">
        <v>234</v>
      </c>
      <c r="I66" s="164">
        <v>341</v>
      </c>
      <c r="J66" s="164">
        <v>300</v>
      </c>
      <c r="K66" s="164">
        <v>400</v>
      </c>
    </row>
    <row r="67" spans="1:11" ht="15.75" x14ac:dyDescent="0.25">
      <c r="A67" s="175" t="s">
        <v>405</v>
      </c>
      <c r="B67" s="171" t="s">
        <v>415</v>
      </c>
      <c r="C67" s="171" t="s">
        <v>416</v>
      </c>
      <c r="D67" s="171" t="s">
        <v>263</v>
      </c>
      <c r="E67" s="171" t="s">
        <v>418</v>
      </c>
      <c r="F67" s="172" t="s">
        <v>492</v>
      </c>
      <c r="G67" s="171"/>
      <c r="H67" s="171"/>
      <c r="I67" s="164">
        <v>100</v>
      </c>
      <c r="J67" s="164">
        <v>100</v>
      </c>
      <c r="K67" s="164">
        <v>100</v>
      </c>
    </row>
    <row r="68" spans="1:11" ht="15.75" x14ac:dyDescent="0.25">
      <c r="A68" s="175" t="s">
        <v>94</v>
      </c>
      <c r="B68" s="171" t="s">
        <v>415</v>
      </c>
      <c r="C68" s="171" t="s">
        <v>416</v>
      </c>
      <c r="D68" s="171" t="s">
        <v>263</v>
      </c>
      <c r="E68" s="171" t="s">
        <v>418</v>
      </c>
      <c r="F68" s="172" t="s">
        <v>492</v>
      </c>
      <c r="G68" s="171" t="s">
        <v>288</v>
      </c>
      <c r="H68" s="171" t="s">
        <v>263</v>
      </c>
      <c r="I68" s="164">
        <v>100</v>
      </c>
      <c r="J68" s="164">
        <v>100</v>
      </c>
      <c r="K68" s="164">
        <v>100</v>
      </c>
    </row>
    <row r="69" spans="1:11" ht="47.25" x14ac:dyDescent="0.25">
      <c r="A69" s="175" t="s">
        <v>420</v>
      </c>
      <c r="B69" s="171" t="s">
        <v>415</v>
      </c>
      <c r="C69" s="171" t="s">
        <v>416</v>
      </c>
      <c r="D69" s="171" t="s">
        <v>263</v>
      </c>
      <c r="E69" s="171" t="s">
        <v>419</v>
      </c>
      <c r="F69" s="172" t="s">
        <v>510</v>
      </c>
      <c r="G69" s="171"/>
      <c r="H69" s="171"/>
      <c r="I69" s="164">
        <v>941.37</v>
      </c>
      <c r="J69" s="164">
        <v>984.67</v>
      </c>
      <c r="K69" s="164">
        <v>1029.97</v>
      </c>
    </row>
    <row r="70" spans="1:11" ht="15.75" x14ac:dyDescent="0.25">
      <c r="A70" s="175" t="s">
        <v>104</v>
      </c>
      <c r="B70" s="171" t="s">
        <v>415</v>
      </c>
      <c r="C70" s="171" t="s">
        <v>416</v>
      </c>
      <c r="D70" s="171" t="s">
        <v>263</v>
      </c>
      <c r="E70" s="171" t="s">
        <v>419</v>
      </c>
      <c r="F70" s="172" t="s">
        <v>510</v>
      </c>
      <c r="G70" s="171" t="s">
        <v>316</v>
      </c>
      <c r="H70" s="171" t="s">
        <v>234</v>
      </c>
      <c r="I70" s="164">
        <v>941.37</v>
      </c>
      <c r="J70" s="164">
        <v>984.67</v>
      </c>
      <c r="K70" s="164">
        <v>1029.97</v>
      </c>
    </row>
    <row r="71" spans="1:11" ht="15.75" x14ac:dyDescent="0.25">
      <c r="A71" s="175" t="s">
        <v>404</v>
      </c>
      <c r="B71" s="171" t="s">
        <v>415</v>
      </c>
      <c r="C71" s="171" t="s">
        <v>416</v>
      </c>
      <c r="D71" s="171" t="s">
        <v>263</v>
      </c>
      <c r="E71" s="171" t="s">
        <v>421</v>
      </c>
      <c r="F71" s="172" t="s">
        <v>491</v>
      </c>
      <c r="G71" s="171"/>
      <c r="H71" s="171"/>
      <c r="I71" s="164">
        <v>100</v>
      </c>
      <c r="J71" s="164">
        <v>150</v>
      </c>
      <c r="K71" s="164">
        <v>200</v>
      </c>
    </row>
    <row r="72" spans="1:11" ht="15.75" x14ac:dyDescent="0.25">
      <c r="A72" s="175" t="s">
        <v>78</v>
      </c>
      <c r="B72" s="171" t="s">
        <v>415</v>
      </c>
      <c r="C72" s="171" t="s">
        <v>416</v>
      </c>
      <c r="D72" s="171" t="s">
        <v>263</v>
      </c>
      <c r="E72" s="171" t="s">
        <v>421</v>
      </c>
      <c r="F72" s="172" t="s">
        <v>491</v>
      </c>
      <c r="G72" s="171" t="s">
        <v>234</v>
      </c>
      <c r="H72" s="171" t="s">
        <v>259</v>
      </c>
      <c r="I72" s="164">
        <v>100</v>
      </c>
      <c r="J72" s="164">
        <v>150</v>
      </c>
      <c r="K72" s="164">
        <v>200</v>
      </c>
    </row>
    <row r="73" spans="1:11" ht="15.75" x14ac:dyDescent="0.25">
      <c r="A73" s="175" t="s">
        <v>404</v>
      </c>
      <c r="B73" s="171" t="s">
        <v>415</v>
      </c>
      <c r="C73" s="171" t="s">
        <v>416</v>
      </c>
      <c r="D73" s="171" t="s">
        <v>263</v>
      </c>
      <c r="E73" s="171" t="s">
        <v>422</v>
      </c>
      <c r="F73" s="172" t="s">
        <v>491</v>
      </c>
      <c r="G73" s="171"/>
      <c r="H73" s="171"/>
      <c r="I73" s="164">
        <v>300</v>
      </c>
      <c r="J73" s="164">
        <v>300</v>
      </c>
      <c r="K73" s="164">
        <v>300</v>
      </c>
    </row>
    <row r="74" spans="1:11" ht="15.75" x14ac:dyDescent="0.25">
      <c r="A74" s="175" t="s">
        <v>78</v>
      </c>
      <c r="B74" s="171" t="s">
        <v>415</v>
      </c>
      <c r="C74" s="171" t="s">
        <v>416</v>
      </c>
      <c r="D74" s="171" t="s">
        <v>263</v>
      </c>
      <c r="E74" s="171" t="s">
        <v>422</v>
      </c>
      <c r="F74" s="172" t="s">
        <v>491</v>
      </c>
      <c r="G74" s="171" t="s">
        <v>234</v>
      </c>
      <c r="H74" s="171" t="s">
        <v>259</v>
      </c>
      <c r="I74" s="164">
        <v>300</v>
      </c>
      <c r="J74" s="164">
        <v>300</v>
      </c>
      <c r="K74" s="164">
        <v>300</v>
      </c>
    </row>
    <row r="75" spans="1:11" ht="31.5" x14ac:dyDescent="0.25">
      <c r="A75" s="175" t="s">
        <v>411</v>
      </c>
      <c r="B75" s="171" t="s">
        <v>415</v>
      </c>
      <c r="C75" s="171" t="s">
        <v>416</v>
      </c>
      <c r="D75" s="171" t="s">
        <v>263</v>
      </c>
      <c r="E75" s="171" t="s">
        <v>423</v>
      </c>
      <c r="F75" s="172" t="s">
        <v>496</v>
      </c>
      <c r="G75" s="171"/>
      <c r="H75" s="171"/>
      <c r="I75" s="164">
        <v>252.3</v>
      </c>
      <c r="J75" s="164">
        <v>261.06</v>
      </c>
      <c r="K75" s="164">
        <v>0</v>
      </c>
    </row>
    <row r="76" spans="1:11" ht="31.5" x14ac:dyDescent="0.25">
      <c r="A76" s="175" t="s">
        <v>82</v>
      </c>
      <c r="B76" s="171" t="s">
        <v>415</v>
      </c>
      <c r="C76" s="171" t="s">
        <v>416</v>
      </c>
      <c r="D76" s="171" t="s">
        <v>263</v>
      </c>
      <c r="E76" s="171" t="s">
        <v>423</v>
      </c>
      <c r="F76" s="172" t="s">
        <v>496</v>
      </c>
      <c r="G76" s="171" t="s">
        <v>263</v>
      </c>
      <c r="H76" s="171" t="s">
        <v>264</v>
      </c>
      <c r="I76" s="164">
        <v>252.3</v>
      </c>
      <c r="J76" s="164">
        <v>261.06</v>
      </c>
      <c r="K76" s="164">
        <v>0</v>
      </c>
    </row>
    <row r="77" spans="1:11" ht="78.75" x14ac:dyDescent="0.25">
      <c r="A77" s="175" t="s">
        <v>412</v>
      </c>
      <c r="B77" s="171" t="s">
        <v>415</v>
      </c>
      <c r="C77" s="171" t="s">
        <v>416</v>
      </c>
      <c r="D77" s="171" t="s">
        <v>263</v>
      </c>
      <c r="E77" s="171" t="s">
        <v>423</v>
      </c>
      <c r="F77" s="172" t="s">
        <v>497</v>
      </c>
      <c r="G77" s="171"/>
      <c r="H77" s="171"/>
      <c r="I77" s="164">
        <v>76.2</v>
      </c>
      <c r="J77" s="164">
        <v>78.84</v>
      </c>
      <c r="K77" s="164">
        <v>0</v>
      </c>
    </row>
    <row r="78" spans="1:11" ht="31.5" x14ac:dyDescent="0.25">
      <c r="A78" s="175" t="s">
        <v>82</v>
      </c>
      <c r="B78" s="171" t="s">
        <v>415</v>
      </c>
      <c r="C78" s="171" t="s">
        <v>416</v>
      </c>
      <c r="D78" s="171" t="s">
        <v>263</v>
      </c>
      <c r="E78" s="171" t="s">
        <v>423</v>
      </c>
      <c r="F78" s="172" t="s">
        <v>497</v>
      </c>
      <c r="G78" s="171" t="s">
        <v>263</v>
      </c>
      <c r="H78" s="171" t="s">
        <v>264</v>
      </c>
      <c r="I78" s="164">
        <v>76.2</v>
      </c>
      <c r="J78" s="164">
        <v>78.84</v>
      </c>
      <c r="K78" s="164">
        <v>0</v>
      </c>
    </row>
    <row r="79" spans="1:11" ht="31.5" x14ac:dyDescent="0.25">
      <c r="A79" s="174" t="s">
        <v>269</v>
      </c>
      <c r="B79" s="170" t="s">
        <v>424</v>
      </c>
      <c r="C79" s="170" t="s">
        <v>398</v>
      </c>
      <c r="D79" s="170" t="s">
        <v>235</v>
      </c>
      <c r="E79" s="170" t="s">
        <v>399</v>
      </c>
      <c r="F79" s="166"/>
      <c r="G79" s="170"/>
      <c r="H79" s="170"/>
      <c r="I79" s="163">
        <v>56071.49</v>
      </c>
      <c r="J79" s="163">
        <v>51000.79</v>
      </c>
      <c r="K79" s="163">
        <v>38065.25</v>
      </c>
    </row>
    <row r="80" spans="1:11" ht="94.5" x14ac:dyDescent="0.25">
      <c r="A80" s="174" t="s">
        <v>189</v>
      </c>
      <c r="B80" s="170" t="s">
        <v>425</v>
      </c>
      <c r="C80" s="170" t="s">
        <v>398</v>
      </c>
      <c r="D80" s="170" t="s">
        <v>235</v>
      </c>
      <c r="E80" s="170" t="s">
        <v>399</v>
      </c>
      <c r="F80" s="166"/>
      <c r="G80" s="170"/>
      <c r="H80" s="170"/>
      <c r="I80" s="163">
        <v>56071.49</v>
      </c>
      <c r="J80" s="163">
        <v>51000.79</v>
      </c>
      <c r="K80" s="163">
        <v>38065.25</v>
      </c>
    </row>
    <row r="81" spans="1:13" ht="15.75" x14ac:dyDescent="0.25">
      <c r="A81" s="174" t="s">
        <v>192</v>
      </c>
      <c r="B81" s="170" t="s">
        <v>425</v>
      </c>
      <c r="C81" s="170" t="s">
        <v>426</v>
      </c>
      <c r="D81" s="170" t="s">
        <v>235</v>
      </c>
      <c r="E81" s="170" t="s">
        <v>399</v>
      </c>
      <c r="F81" s="166"/>
      <c r="G81" s="170"/>
      <c r="H81" s="170"/>
      <c r="I81" s="163">
        <v>43432.65</v>
      </c>
      <c r="J81" s="163">
        <v>39627.86</v>
      </c>
      <c r="K81" s="163">
        <v>38065.25</v>
      </c>
    </row>
    <row r="82" spans="1:13" ht="47.25" x14ac:dyDescent="0.25">
      <c r="A82" s="174" t="s">
        <v>283</v>
      </c>
      <c r="B82" s="170" t="s">
        <v>425</v>
      </c>
      <c r="C82" s="170" t="s">
        <v>426</v>
      </c>
      <c r="D82" s="170" t="s">
        <v>234</v>
      </c>
      <c r="E82" s="170" t="s">
        <v>399</v>
      </c>
      <c r="F82" s="166"/>
      <c r="G82" s="170"/>
      <c r="H82" s="170"/>
      <c r="I82" s="163">
        <v>705</v>
      </c>
      <c r="J82" s="163">
        <v>756</v>
      </c>
      <c r="K82" s="163">
        <v>807</v>
      </c>
    </row>
    <row r="83" spans="1:13" ht="15.75" x14ac:dyDescent="0.25">
      <c r="A83" s="175" t="s">
        <v>404</v>
      </c>
      <c r="B83" s="171" t="s">
        <v>425</v>
      </c>
      <c r="C83" s="171" t="s">
        <v>426</v>
      </c>
      <c r="D83" s="171" t="s">
        <v>234</v>
      </c>
      <c r="E83" s="171" t="s">
        <v>427</v>
      </c>
      <c r="F83" s="172" t="s">
        <v>491</v>
      </c>
      <c r="G83" s="171"/>
      <c r="H83" s="171"/>
      <c r="I83" s="164">
        <v>5</v>
      </c>
      <c r="J83" s="164">
        <v>6</v>
      </c>
      <c r="K83" s="164">
        <v>7</v>
      </c>
    </row>
    <row r="84" spans="1:13" ht="31.5" x14ac:dyDescent="0.25">
      <c r="A84" s="175" t="s">
        <v>88</v>
      </c>
      <c r="B84" s="171" t="s">
        <v>425</v>
      </c>
      <c r="C84" s="171" t="s">
        <v>426</v>
      </c>
      <c r="D84" s="171" t="s">
        <v>234</v>
      </c>
      <c r="E84" s="171" t="s">
        <v>427</v>
      </c>
      <c r="F84" s="172" t="s">
        <v>491</v>
      </c>
      <c r="G84" s="171" t="s">
        <v>236</v>
      </c>
      <c r="H84" s="171" t="s">
        <v>282</v>
      </c>
      <c r="I84" s="164">
        <v>5</v>
      </c>
      <c r="J84" s="164">
        <v>6</v>
      </c>
      <c r="K84" s="164">
        <v>7</v>
      </c>
    </row>
    <row r="85" spans="1:13" ht="15.75" x14ac:dyDescent="0.25">
      <c r="A85" s="175" t="s">
        <v>404</v>
      </c>
      <c r="B85" s="171" t="s">
        <v>425</v>
      </c>
      <c r="C85" s="171" t="s">
        <v>426</v>
      </c>
      <c r="D85" s="171" t="s">
        <v>234</v>
      </c>
      <c r="E85" s="171" t="s">
        <v>428</v>
      </c>
      <c r="F85" s="172" t="s">
        <v>491</v>
      </c>
      <c r="G85" s="171"/>
      <c r="H85" s="171"/>
      <c r="I85" s="164">
        <v>700</v>
      </c>
      <c r="J85" s="164">
        <v>750</v>
      </c>
      <c r="K85" s="164">
        <v>800</v>
      </c>
    </row>
    <row r="86" spans="1:13" ht="31.5" x14ac:dyDescent="0.25">
      <c r="A86" s="175" t="s">
        <v>88</v>
      </c>
      <c r="B86" s="171" t="s">
        <v>425</v>
      </c>
      <c r="C86" s="171" t="s">
        <v>426</v>
      </c>
      <c r="D86" s="171" t="s">
        <v>234</v>
      </c>
      <c r="E86" s="171" t="s">
        <v>428</v>
      </c>
      <c r="F86" s="172" t="s">
        <v>491</v>
      </c>
      <c r="G86" s="171" t="s">
        <v>236</v>
      </c>
      <c r="H86" s="171" t="s">
        <v>282</v>
      </c>
      <c r="I86" s="164">
        <v>700</v>
      </c>
      <c r="J86" s="164">
        <v>750</v>
      </c>
      <c r="K86" s="164">
        <v>800</v>
      </c>
    </row>
    <row r="87" spans="1:13" ht="31.5" x14ac:dyDescent="0.25">
      <c r="A87" s="174" t="s">
        <v>270</v>
      </c>
      <c r="B87" s="170" t="s">
        <v>425</v>
      </c>
      <c r="C87" s="170" t="s">
        <v>426</v>
      </c>
      <c r="D87" s="170" t="s">
        <v>263</v>
      </c>
      <c r="E87" s="170" t="s">
        <v>399</v>
      </c>
      <c r="F87" s="166"/>
      <c r="G87" s="170"/>
      <c r="H87" s="170"/>
      <c r="I87" s="163">
        <v>500</v>
      </c>
      <c r="J87" s="163">
        <v>700</v>
      </c>
      <c r="K87" s="163">
        <v>900</v>
      </c>
    </row>
    <row r="88" spans="1:13" ht="15.75" x14ac:dyDescent="0.25">
      <c r="A88" s="175" t="s">
        <v>404</v>
      </c>
      <c r="B88" s="171" t="s">
        <v>425</v>
      </c>
      <c r="C88" s="171" t="s">
        <v>426</v>
      </c>
      <c r="D88" s="171" t="s">
        <v>263</v>
      </c>
      <c r="E88" s="171" t="s">
        <v>429</v>
      </c>
      <c r="F88" s="172" t="s">
        <v>491</v>
      </c>
      <c r="G88" s="171"/>
      <c r="H88" s="171"/>
      <c r="I88" s="164">
        <v>500</v>
      </c>
      <c r="J88" s="164">
        <v>700</v>
      </c>
      <c r="K88" s="164">
        <v>900</v>
      </c>
    </row>
    <row r="89" spans="1:13" ht="47.25" x14ac:dyDescent="0.25">
      <c r="A89" s="175" t="s">
        <v>267</v>
      </c>
      <c r="B89" s="171" t="s">
        <v>425</v>
      </c>
      <c r="C89" s="171" t="s">
        <v>426</v>
      </c>
      <c r="D89" s="171" t="s">
        <v>263</v>
      </c>
      <c r="E89" s="171" t="s">
        <v>429</v>
      </c>
      <c r="F89" s="172" t="s">
        <v>491</v>
      </c>
      <c r="G89" s="171" t="s">
        <v>264</v>
      </c>
      <c r="H89" s="171" t="s">
        <v>268</v>
      </c>
      <c r="I89" s="164">
        <v>500</v>
      </c>
      <c r="J89" s="164">
        <v>700</v>
      </c>
      <c r="K89" s="164">
        <v>900</v>
      </c>
    </row>
    <row r="90" spans="1:13" ht="63" x14ac:dyDescent="0.25">
      <c r="A90" s="174" t="s">
        <v>274</v>
      </c>
      <c r="B90" s="170" t="s">
        <v>425</v>
      </c>
      <c r="C90" s="170" t="s">
        <v>426</v>
      </c>
      <c r="D90" s="170" t="s">
        <v>264</v>
      </c>
      <c r="E90" s="170" t="s">
        <v>399</v>
      </c>
      <c r="F90" s="166"/>
      <c r="G90" s="170"/>
      <c r="H90" s="170"/>
      <c r="I90" s="163">
        <v>26688.41</v>
      </c>
      <c r="J90" s="163">
        <v>21957.599999999999</v>
      </c>
      <c r="K90" s="163">
        <v>18967.400000000001</v>
      </c>
    </row>
    <row r="91" spans="1:13" ht="15.75" x14ac:dyDescent="0.25">
      <c r="A91" s="175" t="s">
        <v>404</v>
      </c>
      <c r="B91" s="171" t="s">
        <v>425</v>
      </c>
      <c r="C91" s="171" t="s">
        <v>426</v>
      </c>
      <c r="D91" s="171" t="s">
        <v>264</v>
      </c>
      <c r="E91" s="171" t="s">
        <v>430</v>
      </c>
      <c r="F91" s="172" t="s">
        <v>491</v>
      </c>
      <c r="G91" s="171"/>
      <c r="H91" s="171"/>
      <c r="I91" s="164">
        <v>1500</v>
      </c>
      <c r="J91" s="164">
        <v>2800</v>
      </c>
      <c r="K91" s="164">
        <v>3000</v>
      </c>
      <c r="L91" s="165"/>
      <c r="M91" s="173"/>
    </row>
    <row r="92" spans="1:13" ht="15.75" x14ac:dyDescent="0.25">
      <c r="A92" s="175" t="s">
        <v>96</v>
      </c>
      <c r="B92" s="171" t="s">
        <v>425</v>
      </c>
      <c r="C92" s="171" t="s">
        <v>426</v>
      </c>
      <c r="D92" s="171" t="s">
        <v>264</v>
      </c>
      <c r="E92" s="171" t="s">
        <v>430</v>
      </c>
      <c r="F92" s="172" t="s">
        <v>491</v>
      </c>
      <c r="G92" s="171" t="s">
        <v>288</v>
      </c>
      <c r="H92" s="171" t="s">
        <v>264</v>
      </c>
      <c r="I92" s="164">
        <v>1500</v>
      </c>
      <c r="J92" s="164">
        <v>2800</v>
      </c>
      <c r="K92" s="164">
        <v>3000</v>
      </c>
    </row>
    <row r="93" spans="1:13" ht="15.75" x14ac:dyDescent="0.25">
      <c r="A93" s="175" t="s">
        <v>405</v>
      </c>
      <c r="B93" s="171" t="s">
        <v>425</v>
      </c>
      <c r="C93" s="171" t="s">
        <v>426</v>
      </c>
      <c r="D93" s="171" t="s">
        <v>264</v>
      </c>
      <c r="E93" s="171" t="s">
        <v>430</v>
      </c>
      <c r="F93" s="172" t="s">
        <v>492</v>
      </c>
      <c r="G93" s="171"/>
      <c r="H93" s="171"/>
      <c r="I93" s="164">
        <v>3500</v>
      </c>
      <c r="J93" s="164">
        <v>3000</v>
      </c>
      <c r="K93" s="164">
        <v>3000</v>
      </c>
    </row>
    <row r="94" spans="1:13" ht="15.75" x14ac:dyDescent="0.25">
      <c r="A94" s="175" t="s">
        <v>96</v>
      </c>
      <c r="B94" s="171" t="s">
        <v>425</v>
      </c>
      <c r="C94" s="171" t="s">
        <v>426</v>
      </c>
      <c r="D94" s="171" t="s">
        <v>264</v>
      </c>
      <c r="E94" s="171" t="s">
        <v>430</v>
      </c>
      <c r="F94" s="172" t="s">
        <v>492</v>
      </c>
      <c r="G94" s="171" t="s">
        <v>288</v>
      </c>
      <c r="H94" s="171" t="s">
        <v>264</v>
      </c>
      <c r="I94" s="164">
        <v>3500</v>
      </c>
      <c r="J94" s="164">
        <v>3000</v>
      </c>
      <c r="K94" s="164">
        <v>3000</v>
      </c>
    </row>
    <row r="95" spans="1:13" ht="15.75" x14ac:dyDescent="0.25">
      <c r="A95" s="175" t="s">
        <v>404</v>
      </c>
      <c r="B95" s="171" t="s">
        <v>425</v>
      </c>
      <c r="C95" s="171" t="s">
        <v>426</v>
      </c>
      <c r="D95" s="171" t="s">
        <v>264</v>
      </c>
      <c r="E95" s="171" t="s">
        <v>431</v>
      </c>
      <c r="F95" s="172" t="s">
        <v>491</v>
      </c>
      <c r="G95" s="171"/>
      <c r="H95" s="171"/>
      <c r="I95" s="164">
        <v>300</v>
      </c>
      <c r="J95" s="164">
        <v>300</v>
      </c>
      <c r="K95" s="164">
        <v>0</v>
      </c>
    </row>
    <row r="96" spans="1:13" ht="15.75" x14ac:dyDescent="0.25">
      <c r="A96" s="175" t="s">
        <v>96</v>
      </c>
      <c r="B96" s="171" t="s">
        <v>425</v>
      </c>
      <c r="C96" s="171" t="s">
        <v>426</v>
      </c>
      <c r="D96" s="171" t="s">
        <v>264</v>
      </c>
      <c r="E96" s="171" t="s">
        <v>431</v>
      </c>
      <c r="F96" s="172" t="s">
        <v>491</v>
      </c>
      <c r="G96" s="171" t="s">
        <v>288</v>
      </c>
      <c r="H96" s="171" t="s">
        <v>264</v>
      </c>
      <c r="I96" s="164">
        <v>300</v>
      </c>
      <c r="J96" s="164">
        <v>300</v>
      </c>
      <c r="K96" s="164">
        <v>0</v>
      </c>
    </row>
    <row r="97" spans="1:11" ht="15.75" x14ac:dyDescent="0.25">
      <c r="A97" s="175" t="s">
        <v>404</v>
      </c>
      <c r="B97" s="171" t="s">
        <v>425</v>
      </c>
      <c r="C97" s="171" t="s">
        <v>426</v>
      </c>
      <c r="D97" s="171" t="s">
        <v>264</v>
      </c>
      <c r="E97" s="171" t="s">
        <v>432</v>
      </c>
      <c r="F97" s="172" t="s">
        <v>491</v>
      </c>
      <c r="G97" s="171"/>
      <c r="H97" s="171"/>
      <c r="I97" s="164">
        <v>4960.95</v>
      </c>
      <c r="J97" s="164">
        <v>8797.6</v>
      </c>
      <c r="K97" s="164">
        <v>5437.4</v>
      </c>
    </row>
    <row r="98" spans="1:11" ht="15.75" x14ac:dyDescent="0.25">
      <c r="A98" s="175" t="s">
        <v>96</v>
      </c>
      <c r="B98" s="171" t="s">
        <v>425</v>
      </c>
      <c r="C98" s="171" t="s">
        <v>426</v>
      </c>
      <c r="D98" s="171" t="s">
        <v>264</v>
      </c>
      <c r="E98" s="171" t="s">
        <v>432</v>
      </c>
      <c r="F98" s="172" t="s">
        <v>491</v>
      </c>
      <c r="G98" s="171" t="s">
        <v>288</v>
      </c>
      <c r="H98" s="171" t="s">
        <v>264</v>
      </c>
      <c r="I98" s="164">
        <v>4960.95</v>
      </c>
      <c r="J98" s="164">
        <v>8797.6</v>
      </c>
      <c r="K98" s="164">
        <v>5437.4</v>
      </c>
    </row>
    <row r="99" spans="1:11" ht="15.75" x14ac:dyDescent="0.25">
      <c r="A99" s="175" t="s">
        <v>404</v>
      </c>
      <c r="B99" s="171" t="s">
        <v>425</v>
      </c>
      <c r="C99" s="171" t="s">
        <v>426</v>
      </c>
      <c r="D99" s="171" t="s">
        <v>264</v>
      </c>
      <c r="E99" s="171" t="s">
        <v>433</v>
      </c>
      <c r="F99" s="172" t="s">
        <v>491</v>
      </c>
      <c r="G99" s="171"/>
      <c r="H99" s="171"/>
      <c r="I99" s="164">
        <v>2145</v>
      </c>
      <c r="J99" s="164">
        <v>2460</v>
      </c>
      <c r="K99" s="164">
        <v>2830</v>
      </c>
    </row>
    <row r="100" spans="1:11" ht="15.75" x14ac:dyDescent="0.25">
      <c r="A100" s="175" t="s">
        <v>86</v>
      </c>
      <c r="B100" s="171" t="s">
        <v>425</v>
      </c>
      <c r="C100" s="171" t="s">
        <v>426</v>
      </c>
      <c r="D100" s="171" t="s">
        <v>264</v>
      </c>
      <c r="E100" s="171" t="s">
        <v>433</v>
      </c>
      <c r="F100" s="172" t="s">
        <v>491</v>
      </c>
      <c r="G100" s="171" t="s">
        <v>236</v>
      </c>
      <c r="H100" s="171" t="s">
        <v>273</v>
      </c>
      <c r="I100" s="164">
        <v>2145</v>
      </c>
      <c r="J100" s="164">
        <v>2460</v>
      </c>
      <c r="K100" s="164">
        <v>2830</v>
      </c>
    </row>
    <row r="101" spans="1:11" ht="15.75" x14ac:dyDescent="0.25">
      <c r="A101" s="175" t="s">
        <v>404</v>
      </c>
      <c r="B101" s="171" t="s">
        <v>425</v>
      </c>
      <c r="C101" s="171" t="s">
        <v>426</v>
      </c>
      <c r="D101" s="171" t="s">
        <v>264</v>
      </c>
      <c r="E101" s="171" t="s">
        <v>434</v>
      </c>
      <c r="F101" s="172" t="s">
        <v>491</v>
      </c>
      <c r="G101" s="171"/>
      <c r="H101" s="171"/>
      <c r="I101" s="164">
        <v>3000</v>
      </c>
      <c r="J101" s="164">
        <v>3000</v>
      </c>
      <c r="K101" s="164">
        <v>3000</v>
      </c>
    </row>
    <row r="102" spans="1:11" ht="15.75" x14ac:dyDescent="0.25">
      <c r="A102" s="175" t="s">
        <v>86</v>
      </c>
      <c r="B102" s="171" t="s">
        <v>425</v>
      </c>
      <c r="C102" s="171" t="s">
        <v>426</v>
      </c>
      <c r="D102" s="171" t="s">
        <v>264</v>
      </c>
      <c r="E102" s="171" t="s">
        <v>434</v>
      </c>
      <c r="F102" s="172" t="s">
        <v>491</v>
      </c>
      <c r="G102" s="171" t="s">
        <v>236</v>
      </c>
      <c r="H102" s="171" t="s">
        <v>273</v>
      </c>
      <c r="I102" s="164">
        <v>3000</v>
      </c>
      <c r="J102" s="164">
        <v>3000</v>
      </c>
      <c r="K102" s="164">
        <v>3000</v>
      </c>
    </row>
    <row r="103" spans="1:11" ht="15.75" x14ac:dyDescent="0.25">
      <c r="A103" s="175" t="s">
        <v>404</v>
      </c>
      <c r="B103" s="171" t="s">
        <v>425</v>
      </c>
      <c r="C103" s="171" t="s">
        <v>426</v>
      </c>
      <c r="D103" s="171" t="s">
        <v>264</v>
      </c>
      <c r="E103" s="171" t="s">
        <v>435</v>
      </c>
      <c r="F103" s="172" t="s">
        <v>491</v>
      </c>
      <c r="G103" s="171"/>
      <c r="H103" s="171"/>
      <c r="I103" s="164">
        <v>1300</v>
      </c>
      <c r="J103" s="164">
        <v>1400</v>
      </c>
      <c r="K103" s="164">
        <v>1500</v>
      </c>
    </row>
    <row r="104" spans="1:11" ht="15.75" x14ac:dyDescent="0.25">
      <c r="A104" s="175" t="s">
        <v>92</v>
      </c>
      <c r="B104" s="171" t="s">
        <v>425</v>
      </c>
      <c r="C104" s="171" t="s">
        <v>426</v>
      </c>
      <c r="D104" s="171" t="s">
        <v>264</v>
      </c>
      <c r="E104" s="171" t="s">
        <v>435</v>
      </c>
      <c r="F104" s="172" t="s">
        <v>491</v>
      </c>
      <c r="G104" s="171" t="s">
        <v>288</v>
      </c>
      <c r="H104" s="171" t="s">
        <v>234</v>
      </c>
      <c r="I104" s="164">
        <v>1300</v>
      </c>
      <c r="J104" s="164">
        <v>1400</v>
      </c>
      <c r="K104" s="164">
        <v>1500</v>
      </c>
    </row>
    <row r="105" spans="1:11" ht="15.75" x14ac:dyDescent="0.25">
      <c r="A105" s="175" t="s">
        <v>404</v>
      </c>
      <c r="B105" s="171" t="s">
        <v>425</v>
      </c>
      <c r="C105" s="171" t="s">
        <v>426</v>
      </c>
      <c r="D105" s="171" t="s">
        <v>264</v>
      </c>
      <c r="E105" s="171" t="s">
        <v>436</v>
      </c>
      <c r="F105" s="172" t="s">
        <v>491</v>
      </c>
      <c r="G105" s="171"/>
      <c r="H105" s="171"/>
      <c r="I105" s="164">
        <v>5566.98</v>
      </c>
      <c r="J105" s="164">
        <v>200</v>
      </c>
      <c r="K105" s="164">
        <v>200</v>
      </c>
    </row>
    <row r="106" spans="1:11" ht="15.75" x14ac:dyDescent="0.25">
      <c r="A106" s="175" t="s">
        <v>96</v>
      </c>
      <c r="B106" s="171" t="s">
        <v>425</v>
      </c>
      <c r="C106" s="171" t="s">
        <v>426</v>
      </c>
      <c r="D106" s="171" t="s">
        <v>264</v>
      </c>
      <c r="E106" s="171" t="s">
        <v>436</v>
      </c>
      <c r="F106" s="172" t="s">
        <v>491</v>
      </c>
      <c r="G106" s="171" t="s">
        <v>288</v>
      </c>
      <c r="H106" s="171" t="s">
        <v>264</v>
      </c>
      <c r="I106" s="164">
        <v>5566.98</v>
      </c>
      <c r="J106" s="164">
        <v>200</v>
      </c>
      <c r="K106" s="164">
        <v>200</v>
      </c>
    </row>
    <row r="107" spans="1:11" ht="15.75" x14ac:dyDescent="0.25">
      <c r="A107" s="175" t="s">
        <v>404</v>
      </c>
      <c r="B107" s="171" t="s">
        <v>425</v>
      </c>
      <c r="C107" s="171" t="s">
        <v>426</v>
      </c>
      <c r="D107" s="171" t="s">
        <v>264</v>
      </c>
      <c r="E107" s="171" t="s">
        <v>437</v>
      </c>
      <c r="F107" s="172" t="s">
        <v>491</v>
      </c>
      <c r="G107" s="171"/>
      <c r="H107" s="171"/>
      <c r="I107" s="164">
        <v>2499.48</v>
      </c>
      <c r="J107" s="164">
        <v>0</v>
      </c>
      <c r="K107" s="164">
        <v>0</v>
      </c>
    </row>
    <row r="108" spans="1:11" ht="15.75" x14ac:dyDescent="0.25">
      <c r="A108" s="175" t="s">
        <v>96</v>
      </c>
      <c r="B108" s="171" t="s">
        <v>425</v>
      </c>
      <c r="C108" s="171" t="s">
        <v>426</v>
      </c>
      <c r="D108" s="171" t="s">
        <v>264</v>
      </c>
      <c r="E108" s="171" t="s">
        <v>437</v>
      </c>
      <c r="F108" s="172" t="s">
        <v>491</v>
      </c>
      <c r="G108" s="171" t="s">
        <v>288</v>
      </c>
      <c r="H108" s="171" t="s">
        <v>264</v>
      </c>
      <c r="I108" s="164">
        <v>2499.48</v>
      </c>
      <c r="J108" s="164">
        <v>0</v>
      </c>
      <c r="K108" s="164">
        <v>0</v>
      </c>
    </row>
    <row r="109" spans="1:11" ht="15.75" x14ac:dyDescent="0.25">
      <c r="A109" s="175" t="s">
        <v>404</v>
      </c>
      <c r="B109" s="171" t="s">
        <v>425</v>
      </c>
      <c r="C109" s="171" t="s">
        <v>426</v>
      </c>
      <c r="D109" s="171" t="s">
        <v>264</v>
      </c>
      <c r="E109" s="171" t="s">
        <v>438</v>
      </c>
      <c r="F109" s="172" t="s">
        <v>491</v>
      </c>
      <c r="G109" s="171"/>
      <c r="H109" s="171"/>
      <c r="I109" s="164">
        <v>1916</v>
      </c>
      <c r="J109" s="164">
        <v>0</v>
      </c>
      <c r="K109" s="164">
        <v>0</v>
      </c>
    </row>
    <row r="110" spans="1:11" ht="15.75" x14ac:dyDescent="0.25">
      <c r="A110" s="175" t="s">
        <v>86</v>
      </c>
      <c r="B110" s="171" t="s">
        <v>425</v>
      </c>
      <c r="C110" s="171" t="s">
        <v>426</v>
      </c>
      <c r="D110" s="171" t="s">
        <v>264</v>
      </c>
      <c r="E110" s="171" t="s">
        <v>438</v>
      </c>
      <c r="F110" s="172" t="s">
        <v>491</v>
      </c>
      <c r="G110" s="171" t="s">
        <v>236</v>
      </c>
      <c r="H110" s="171" t="s">
        <v>273</v>
      </c>
      <c r="I110" s="164">
        <v>1916</v>
      </c>
      <c r="J110" s="164">
        <v>0</v>
      </c>
      <c r="K110" s="164">
        <v>0</v>
      </c>
    </row>
    <row r="111" spans="1:11" ht="47.25" x14ac:dyDescent="0.25">
      <c r="A111" s="174" t="s">
        <v>193</v>
      </c>
      <c r="B111" s="170" t="s">
        <v>425</v>
      </c>
      <c r="C111" s="170" t="s">
        <v>426</v>
      </c>
      <c r="D111" s="170" t="s">
        <v>236</v>
      </c>
      <c r="E111" s="170" t="s">
        <v>399</v>
      </c>
      <c r="F111" s="166"/>
      <c r="G111" s="170"/>
      <c r="H111" s="170"/>
      <c r="I111" s="163">
        <v>14711.81</v>
      </c>
      <c r="J111" s="163">
        <v>15545.64</v>
      </c>
      <c r="K111" s="163">
        <v>16722.23</v>
      </c>
    </row>
    <row r="112" spans="1:11" ht="15.75" x14ac:dyDescent="0.25">
      <c r="A112" s="175" t="s">
        <v>440</v>
      </c>
      <c r="B112" s="171" t="s">
        <v>425</v>
      </c>
      <c r="C112" s="171" t="s">
        <v>426</v>
      </c>
      <c r="D112" s="171" t="s">
        <v>236</v>
      </c>
      <c r="E112" s="171" t="s">
        <v>439</v>
      </c>
      <c r="F112" s="172" t="s">
        <v>511</v>
      </c>
      <c r="G112" s="171"/>
      <c r="H112" s="171"/>
      <c r="I112" s="164">
        <v>4035.22</v>
      </c>
      <c r="J112" s="164">
        <v>4196.62</v>
      </c>
      <c r="K112" s="164">
        <v>4364.49</v>
      </c>
    </row>
    <row r="113" spans="1:11" ht="15.75" x14ac:dyDescent="0.25">
      <c r="A113" s="175" t="s">
        <v>108</v>
      </c>
      <c r="B113" s="171" t="s">
        <v>425</v>
      </c>
      <c r="C113" s="171" t="s">
        <v>426</v>
      </c>
      <c r="D113" s="171" t="s">
        <v>236</v>
      </c>
      <c r="E113" s="171" t="s">
        <v>439</v>
      </c>
      <c r="F113" s="172" t="s">
        <v>511</v>
      </c>
      <c r="G113" s="171" t="s">
        <v>308</v>
      </c>
      <c r="H113" s="171" t="s">
        <v>234</v>
      </c>
      <c r="I113" s="164">
        <v>4035.22</v>
      </c>
      <c r="J113" s="164">
        <v>4196.62</v>
      </c>
      <c r="K113" s="164">
        <v>4364.49</v>
      </c>
    </row>
    <row r="114" spans="1:11" ht="63" x14ac:dyDescent="0.25">
      <c r="A114" s="175" t="s">
        <v>442</v>
      </c>
      <c r="B114" s="171" t="s">
        <v>425</v>
      </c>
      <c r="C114" s="171" t="s">
        <v>426</v>
      </c>
      <c r="D114" s="171" t="s">
        <v>236</v>
      </c>
      <c r="E114" s="171" t="s">
        <v>439</v>
      </c>
      <c r="F114" s="172" t="s">
        <v>512</v>
      </c>
      <c r="G114" s="171"/>
      <c r="H114" s="171"/>
      <c r="I114" s="164">
        <v>1215.6199999999999</v>
      </c>
      <c r="J114" s="164">
        <v>1237.18</v>
      </c>
      <c r="K114" s="164">
        <v>1287.8800000000001</v>
      </c>
    </row>
    <row r="115" spans="1:11" ht="15.75" x14ac:dyDescent="0.25">
      <c r="A115" s="175" t="s">
        <v>108</v>
      </c>
      <c r="B115" s="171" t="s">
        <v>425</v>
      </c>
      <c r="C115" s="171" t="s">
        <v>426</v>
      </c>
      <c r="D115" s="171" t="s">
        <v>236</v>
      </c>
      <c r="E115" s="171" t="s">
        <v>439</v>
      </c>
      <c r="F115" s="172" t="s">
        <v>512</v>
      </c>
      <c r="G115" s="171" t="s">
        <v>308</v>
      </c>
      <c r="H115" s="171" t="s">
        <v>234</v>
      </c>
      <c r="I115" s="164">
        <v>1215.6199999999999</v>
      </c>
      <c r="J115" s="164">
        <v>1237.18</v>
      </c>
      <c r="K115" s="164">
        <v>1287.8800000000001</v>
      </c>
    </row>
    <row r="116" spans="1:11" ht="47.25" x14ac:dyDescent="0.25">
      <c r="A116" s="175" t="s">
        <v>403</v>
      </c>
      <c r="B116" s="171" t="s">
        <v>425</v>
      </c>
      <c r="C116" s="171" t="s">
        <v>426</v>
      </c>
      <c r="D116" s="171" t="s">
        <v>236</v>
      </c>
      <c r="E116" s="171" t="s">
        <v>439</v>
      </c>
      <c r="F116" s="172" t="s">
        <v>490</v>
      </c>
      <c r="G116" s="171"/>
      <c r="H116" s="171"/>
      <c r="I116" s="164">
        <v>153</v>
      </c>
      <c r="J116" s="164">
        <v>168.3</v>
      </c>
      <c r="K116" s="164">
        <v>185.13</v>
      </c>
    </row>
    <row r="117" spans="1:11" ht="15.75" x14ac:dyDescent="0.25">
      <c r="A117" s="175" t="s">
        <v>108</v>
      </c>
      <c r="B117" s="171" t="s">
        <v>425</v>
      </c>
      <c r="C117" s="171" t="s">
        <v>426</v>
      </c>
      <c r="D117" s="171" t="s">
        <v>236</v>
      </c>
      <c r="E117" s="171" t="s">
        <v>439</v>
      </c>
      <c r="F117" s="172" t="s">
        <v>490</v>
      </c>
      <c r="G117" s="171" t="s">
        <v>308</v>
      </c>
      <c r="H117" s="171" t="s">
        <v>234</v>
      </c>
      <c r="I117" s="164">
        <v>153</v>
      </c>
      <c r="J117" s="164">
        <v>168.3</v>
      </c>
      <c r="K117" s="164">
        <v>185.13</v>
      </c>
    </row>
    <row r="118" spans="1:11" ht="15.75" x14ac:dyDescent="0.25">
      <c r="A118" s="175" t="s">
        <v>404</v>
      </c>
      <c r="B118" s="171" t="s">
        <v>425</v>
      </c>
      <c r="C118" s="171" t="s">
        <v>426</v>
      </c>
      <c r="D118" s="171" t="s">
        <v>236</v>
      </c>
      <c r="E118" s="171" t="s">
        <v>439</v>
      </c>
      <c r="F118" s="172" t="s">
        <v>491</v>
      </c>
      <c r="G118" s="171"/>
      <c r="H118" s="171"/>
      <c r="I118" s="164">
        <v>1550</v>
      </c>
      <c r="J118" s="164">
        <v>1600</v>
      </c>
      <c r="K118" s="164">
        <v>1700</v>
      </c>
    </row>
    <row r="119" spans="1:11" ht="15.75" x14ac:dyDescent="0.25">
      <c r="A119" s="175" t="s">
        <v>108</v>
      </c>
      <c r="B119" s="171" t="s">
        <v>425</v>
      </c>
      <c r="C119" s="171" t="s">
        <v>426</v>
      </c>
      <c r="D119" s="171" t="s">
        <v>236</v>
      </c>
      <c r="E119" s="171" t="s">
        <v>439</v>
      </c>
      <c r="F119" s="172" t="s">
        <v>491</v>
      </c>
      <c r="G119" s="171" t="s">
        <v>308</v>
      </c>
      <c r="H119" s="171" t="s">
        <v>234</v>
      </c>
      <c r="I119" s="164">
        <v>1550</v>
      </c>
      <c r="J119" s="164">
        <v>1600</v>
      </c>
      <c r="K119" s="164">
        <v>1700</v>
      </c>
    </row>
    <row r="120" spans="1:11" ht="15.75" x14ac:dyDescent="0.25">
      <c r="A120" s="175" t="s">
        <v>405</v>
      </c>
      <c r="B120" s="171" t="s">
        <v>425</v>
      </c>
      <c r="C120" s="171" t="s">
        <v>426</v>
      </c>
      <c r="D120" s="171" t="s">
        <v>236</v>
      </c>
      <c r="E120" s="171" t="s">
        <v>439</v>
      </c>
      <c r="F120" s="172" t="s">
        <v>492</v>
      </c>
      <c r="G120" s="171"/>
      <c r="H120" s="171"/>
      <c r="I120" s="164">
        <v>240</v>
      </c>
      <c r="J120" s="164">
        <v>240</v>
      </c>
      <c r="K120" s="164">
        <v>240</v>
      </c>
    </row>
    <row r="121" spans="1:11" ht="15.75" x14ac:dyDescent="0.25">
      <c r="A121" s="175" t="s">
        <v>108</v>
      </c>
      <c r="B121" s="171" t="s">
        <v>425</v>
      </c>
      <c r="C121" s="171" t="s">
        <v>426</v>
      </c>
      <c r="D121" s="171" t="s">
        <v>236</v>
      </c>
      <c r="E121" s="171" t="s">
        <v>439</v>
      </c>
      <c r="F121" s="172" t="s">
        <v>492</v>
      </c>
      <c r="G121" s="171" t="s">
        <v>308</v>
      </c>
      <c r="H121" s="171" t="s">
        <v>234</v>
      </c>
      <c r="I121" s="164">
        <v>240</v>
      </c>
      <c r="J121" s="164">
        <v>240</v>
      </c>
      <c r="K121" s="164">
        <v>240</v>
      </c>
    </row>
    <row r="122" spans="1:11" ht="15.75" x14ac:dyDescent="0.25">
      <c r="A122" s="175" t="s">
        <v>440</v>
      </c>
      <c r="B122" s="171" t="s">
        <v>425</v>
      </c>
      <c r="C122" s="171" t="s">
        <v>426</v>
      </c>
      <c r="D122" s="171" t="s">
        <v>236</v>
      </c>
      <c r="E122" s="171" t="s">
        <v>443</v>
      </c>
      <c r="F122" s="172" t="s">
        <v>511</v>
      </c>
      <c r="G122" s="171"/>
      <c r="H122" s="171"/>
      <c r="I122" s="164">
        <v>610</v>
      </c>
      <c r="J122" s="164">
        <v>634.4</v>
      </c>
      <c r="K122" s="164">
        <v>659.8</v>
      </c>
    </row>
    <row r="123" spans="1:11" ht="15.75" x14ac:dyDescent="0.25">
      <c r="A123" s="175" t="s">
        <v>108</v>
      </c>
      <c r="B123" s="171" t="s">
        <v>425</v>
      </c>
      <c r="C123" s="171" t="s">
        <v>426</v>
      </c>
      <c r="D123" s="171" t="s">
        <v>236</v>
      </c>
      <c r="E123" s="171" t="s">
        <v>443</v>
      </c>
      <c r="F123" s="172" t="s">
        <v>511</v>
      </c>
      <c r="G123" s="171" t="s">
        <v>308</v>
      </c>
      <c r="H123" s="171" t="s">
        <v>234</v>
      </c>
      <c r="I123" s="164">
        <v>610</v>
      </c>
      <c r="J123" s="164">
        <v>634.4</v>
      </c>
      <c r="K123" s="164">
        <v>659.8</v>
      </c>
    </row>
    <row r="124" spans="1:11" ht="31.5" x14ac:dyDescent="0.25">
      <c r="A124" s="175" t="s">
        <v>441</v>
      </c>
      <c r="B124" s="171" t="s">
        <v>425</v>
      </c>
      <c r="C124" s="171" t="s">
        <v>426</v>
      </c>
      <c r="D124" s="171" t="s">
        <v>236</v>
      </c>
      <c r="E124" s="171" t="s">
        <v>443</v>
      </c>
      <c r="F124" s="172" t="s">
        <v>513</v>
      </c>
      <c r="G124" s="171"/>
      <c r="H124" s="171"/>
      <c r="I124" s="164">
        <v>5</v>
      </c>
      <c r="J124" s="164">
        <v>5</v>
      </c>
      <c r="K124" s="164">
        <v>5</v>
      </c>
    </row>
    <row r="125" spans="1:11" ht="15.75" x14ac:dyDescent="0.25">
      <c r="A125" s="175" t="s">
        <v>108</v>
      </c>
      <c r="B125" s="171" t="s">
        <v>425</v>
      </c>
      <c r="C125" s="171" t="s">
        <v>426</v>
      </c>
      <c r="D125" s="171" t="s">
        <v>236</v>
      </c>
      <c r="E125" s="171" t="s">
        <v>443</v>
      </c>
      <c r="F125" s="172" t="s">
        <v>513</v>
      </c>
      <c r="G125" s="171" t="s">
        <v>308</v>
      </c>
      <c r="H125" s="171" t="s">
        <v>234</v>
      </c>
      <c r="I125" s="164">
        <v>5</v>
      </c>
      <c r="J125" s="164">
        <v>5</v>
      </c>
      <c r="K125" s="164">
        <v>5</v>
      </c>
    </row>
    <row r="126" spans="1:11" ht="63" x14ac:dyDescent="0.25">
      <c r="A126" s="175" t="s">
        <v>442</v>
      </c>
      <c r="B126" s="171" t="s">
        <v>425</v>
      </c>
      <c r="C126" s="171" t="s">
        <v>426</v>
      </c>
      <c r="D126" s="171" t="s">
        <v>236</v>
      </c>
      <c r="E126" s="171" t="s">
        <v>443</v>
      </c>
      <c r="F126" s="172" t="s">
        <v>512</v>
      </c>
      <c r="G126" s="171"/>
      <c r="H126" s="171"/>
      <c r="I126" s="164">
        <v>139.16999999999999</v>
      </c>
      <c r="J126" s="164">
        <v>144.74</v>
      </c>
      <c r="K126" s="164">
        <v>150.53</v>
      </c>
    </row>
    <row r="127" spans="1:11" ht="15.75" x14ac:dyDescent="0.25">
      <c r="A127" s="175" t="s">
        <v>108</v>
      </c>
      <c r="B127" s="171" t="s">
        <v>425</v>
      </c>
      <c r="C127" s="171" t="s">
        <v>426</v>
      </c>
      <c r="D127" s="171" t="s">
        <v>236</v>
      </c>
      <c r="E127" s="171" t="s">
        <v>443</v>
      </c>
      <c r="F127" s="172" t="s">
        <v>512</v>
      </c>
      <c r="G127" s="171" t="s">
        <v>308</v>
      </c>
      <c r="H127" s="171" t="s">
        <v>234</v>
      </c>
      <c r="I127" s="164">
        <v>139.16999999999999</v>
      </c>
      <c r="J127" s="164">
        <v>144.74</v>
      </c>
      <c r="K127" s="164">
        <v>150.53</v>
      </c>
    </row>
    <row r="128" spans="1:11" ht="15.75" x14ac:dyDescent="0.25">
      <c r="A128" s="175" t="s">
        <v>404</v>
      </c>
      <c r="B128" s="171" t="s">
        <v>425</v>
      </c>
      <c r="C128" s="171" t="s">
        <v>426</v>
      </c>
      <c r="D128" s="171" t="s">
        <v>236</v>
      </c>
      <c r="E128" s="171" t="s">
        <v>443</v>
      </c>
      <c r="F128" s="172" t="s">
        <v>491</v>
      </c>
      <c r="G128" s="171"/>
      <c r="H128" s="171"/>
      <c r="I128" s="164">
        <v>270</v>
      </c>
      <c r="J128" s="164">
        <v>300</v>
      </c>
      <c r="K128" s="164">
        <v>310</v>
      </c>
    </row>
    <row r="129" spans="1:13" ht="15.75" x14ac:dyDescent="0.25">
      <c r="A129" s="175" t="s">
        <v>108</v>
      </c>
      <c r="B129" s="171" t="s">
        <v>425</v>
      </c>
      <c r="C129" s="171" t="s">
        <v>426</v>
      </c>
      <c r="D129" s="171" t="s">
        <v>236</v>
      </c>
      <c r="E129" s="171" t="s">
        <v>443</v>
      </c>
      <c r="F129" s="172" t="s">
        <v>491</v>
      </c>
      <c r="G129" s="171" t="s">
        <v>308</v>
      </c>
      <c r="H129" s="171" t="s">
        <v>234</v>
      </c>
      <c r="I129" s="164">
        <v>270</v>
      </c>
      <c r="J129" s="164">
        <v>300</v>
      </c>
      <c r="K129" s="164">
        <v>310</v>
      </c>
    </row>
    <row r="130" spans="1:13" ht="15.75" x14ac:dyDescent="0.25">
      <c r="A130" s="175" t="s">
        <v>405</v>
      </c>
      <c r="B130" s="171" t="s">
        <v>425</v>
      </c>
      <c r="C130" s="171" t="s">
        <v>426</v>
      </c>
      <c r="D130" s="171" t="s">
        <v>236</v>
      </c>
      <c r="E130" s="171" t="s">
        <v>443</v>
      </c>
      <c r="F130" s="172" t="s">
        <v>492</v>
      </c>
      <c r="G130" s="171"/>
      <c r="H130" s="171"/>
      <c r="I130" s="164">
        <v>30</v>
      </c>
      <c r="J130" s="164">
        <v>30</v>
      </c>
      <c r="K130" s="164">
        <v>30</v>
      </c>
    </row>
    <row r="131" spans="1:13" ht="15.75" x14ac:dyDescent="0.25">
      <c r="A131" s="175" t="s">
        <v>108</v>
      </c>
      <c r="B131" s="171" t="s">
        <v>425</v>
      </c>
      <c r="C131" s="171" t="s">
        <v>426</v>
      </c>
      <c r="D131" s="171" t="s">
        <v>236</v>
      </c>
      <c r="E131" s="171" t="s">
        <v>443</v>
      </c>
      <c r="F131" s="172" t="s">
        <v>492</v>
      </c>
      <c r="G131" s="171" t="s">
        <v>308</v>
      </c>
      <c r="H131" s="171" t="s">
        <v>234</v>
      </c>
      <c r="I131" s="164">
        <v>30</v>
      </c>
      <c r="J131" s="164">
        <v>30</v>
      </c>
      <c r="K131" s="164">
        <v>30</v>
      </c>
    </row>
    <row r="132" spans="1:13" ht="15.75" x14ac:dyDescent="0.25">
      <c r="A132" s="175" t="s">
        <v>404</v>
      </c>
      <c r="B132" s="171" t="s">
        <v>425</v>
      </c>
      <c r="C132" s="171" t="s">
        <v>426</v>
      </c>
      <c r="D132" s="171" t="s">
        <v>236</v>
      </c>
      <c r="E132" s="171" t="s">
        <v>444</v>
      </c>
      <c r="F132" s="172" t="s">
        <v>491</v>
      </c>
      <c r="G132" s="171"/>
      <c r="H132" s="171"/>
      <c r="I132" s="164">
        <v>1000</v>
      </c>
      <c r="J132" s="164">
        <v>1200</v>
      </c>
      <c r="K132" s="164">
        <v>1500</v>
      </c>
    </row>
    <row r="133" spans="1:13" ht="15.75" x14ac:dyDescent="0.25">
      <c r="A133" s="175" t="s">
        <v>112</v>
      </c>
      <c r="B133" s="171" t="s">
        <v>425</v>
      </c>
      <c r="C133" s="171" t="s">
        <v>426</v>
      </c>
      <c r="D133" s="171" t="s">
        <v>236</v>
      </c>
      <c r="E133" s="171" t="s">
        <v>444</v>
      </c>
      <c r="F133" s="172" t="s">
        <v>491</v>
      </c>
      <c r="G133" s="171" t="s">
        <v>256</v>
      </c>
      <c r="H133" s="171" t="s">
        <v>263</v>
      </c>
      <c r="I133" s="164">
        <v>1000</v>
      </c>
      <c r="J133" s="164">
        <v>1200</v>
      </c>
      <c r="K133" s="164">
        <v>1500</v>
      </c>
    </row>
    <row r="134" spans="1:13" ht="15.75" x14ac:dyDescent="0.25">
      <c r="A134" s="175" t="s">
        <v>404</v>
      </c>
      <c r="B134" s="171" t="s">
        <v>425</v>
      </c>
      <c r="C134" s="171" t="s">
        <v>426</v>
      </c>
      <c r="D134" s="171" t="s">
        <v>236</v>
      </c>
      <c r="E134" s="171" t="s">
        <v>445</v>
      </c>
      <c r="F134" s="172" t="s">
        <v>491</v>
      </c>
      <c r="G134" s="171"/>
      <c r="H134" s="171"/>
      <c r="I134" s="164">
        <v>1500</v>
      </c>
      <c r="J134" s="164">
        <v>2500</v>
      </c>
      <c r="K134" s="164">
        <v>3000</v>
      </c>
    </row>
    <row r="135" spans="1:13" ht="15.75" x14ac:dyDescent="0.25">
      <c r="A135" s="175" t="s">
        <v>108</v>
      </c>
      <c r="B135" s="171" t="s">
        <v>425</v>
      </c>
      <c r="C135" s="171" t="s">
        <v>426</v>
      </c>
      <c r="D135" s="171" t="s">
        <v>236</v>
      </c>
      <c r="E135" s="171" t="s">
        <v>445</v>
      </c>
      <c r="F135" s="172" t="s">
        <v>491</v>
      </c>
      <c r="G135" s="171" t="s">
        <v>308</v>
      </c>
      <c r="H135" s="171" t="s">
        <v>234</v>
      </c>
      <c r="I135" s="164">
        <v>1500</v>
      </c>
      <c r="J135" s="164">
        <v>2500</v>
      </c>
      <c r="K135" s="164">
        <v>3000</v>
      </c>
    </row>
    <row r="136" spans="1:13" ht="15.75" x14ac:dyDescent="0.25">
      <c r="A136" s="175" t="s">
        <v>440</v>
      </c>
      <c r="B136" s="171" t="s">
        <v>425</v>
      </c>
      <c r="C136" s="171" t="s">
        <v>426</v>
      </c>
      <c r="D136" s="171" t="s">
        <v>236</v>
      </c>
      <c r="E136" s="171" t="s">
        <v>446</v>
      </c>
      <c r="F136" s="172" t="s">
        <v>511</v>
      </c>
      <c r="G136" s="171"/>
      <c r="H136" s="171"/>
      <c r="I136" s="164">
        <v>3044.39</v>
      </c>
      <c r="J136" s="164">
        <v>2531.4699999999998</v>
      </c>
      <c r="K136" s="164">
        <v>2531.4699999999998</v>
      </c>
    </row>
    <row r="137" spans="1:13" ht="15.75" x14ac:dyDescent="0.25">
      <c r="A137" s="175" t="s">
        <v>108</v>
      </c>
      <c r="B137" s="171" t="s">
        <v>425</v>
      </c>
      <c r="C137" s="171" t="s">
        <v>426</v>
      </c>
      <c r="D137" s="171" t="s">
        <v>236</v>
      </c>
      <c r="E137" s="171" t="s">
        <v>446</v>
      </c>
      <c r="F137" s="172" t="s">
        <v>511</v>
      </c>
      <c r="G137" s="171" t="s">
        <v>308</v>
      </c>
      <c r="H137" s="171" t="s">
        <v>234</v>
      </c>
      <c r="I137" s="164">
        <v>3044.39</v>
      </c>
      <c r="J137" s="164">
        <v>2531.4699999999998</v>
      </c>
      <c r="K137" s="164">
        <v>2531.4699999999998</v>
      </c>
    </row>
    <row r="138" spans="1:13" ht="63" x14ac:dyDescent="0.25">
      <c r="A138" s="175" t="s">
        <v>442</v>
      </c>
      <c r="B138" s="171" t="s">
        <v>425</v>
      </c>
      <c r="C138" s="171" t="s">
        <v>426</v>
      </c>
      <c r="D138" s="171" t="s">
        <v>236</v>
      </c>
      <c r="E138" s="171" t="s">
        <v>446</v>
      </c>
      <c r="F138" s="172" t="s">
        <v>512</v>
      </c>
      <c r="G138" s="171"/>
      <c r="H138" s="171"/>
      <c r="I138" s="164">
        <v>919.41</v>
      </c>
      <c r="J138" s="164">
        <v>757.93</v>
      </c>
      <c r="K138" s="164">
        <v>757.93</v>
      </c>
    </row>
    <row r="139" spans="1:13" ht="15.75" x14ac:dyDescent="0.25">
      <c r="A139" s="175" t="s">
        <v>108</v>
      </c>
      <c r="B139" s="171" t="s">
        <v>425</v>
      </c>
      <c r="C139" s="171" t="s">
        <v>426</v>
      </c>
      <c r="D139" s="171" t="s">
        <v>236</v>
      </c>
      <c r="E139" s="171" t="s">
        <v>446</v>
      </c>
      <c r="F139" s="172" t="s">
        <v>512</v>
      </c>
      <c r="G139" s="171" t="s">
        <v>308</v>
      </c>
      <c r="H139" s="171" t="s">
        <v>234</v>
      </c>
      <c r="I139" s="164">
        <v>919.41</v>
      </c>
      <c r="J139" s="164">
        <v>757.93</v>
      </c>
      <c r="K139" s="164">
        <v>757.93</v>
      </c>
    </row>
    <row r="140" spans="1:13" ht="31.5" x14ac:dyDescent="0.25">
      <c r="A140" s="174" t="s">
        <v>303</v>
      </c>
      <c r="B140" s="170" t="s">
        <v>425</v>
      </c>
      <c r="C140" s="170" t="s">
        <v>426</v>
      </c>
      <c r="D140" s="170" t="s">
        <v>288</v>
      </c>
      <c r="E140" s="170" t="s">
        <v>399</v>
      </c>
      <c r="F140" s="166"/>
      <c r="G140" s="170"/>
      <c r="H140" s="170"/>
      <c r="I140" s="163">
        <v>817.43</v>
      </c>
      <c r="J140" s="163">
        <v>658.62</v>
      </c>
      <c r="K140" s="163">
        <v>658.62</v>
      </c>
    </row>
    <row r="141" spans="1:13" ht="15.75" x14ac:dyDescent="0.25">
      <c r="A141" s="175" t="s">
        <v>404</v>
      </c>
      <c r="B141" s="171" t="s">
        <v>425</v>
      </c>
      <c r="C141" s="171" t="s">
        <v>426</v>
      </c>
      <c r="D141" s="171" t="s">
        <v>288</v>
      </c>
      <c r="E141" s="171" t="s">
        <v>447</v>
      </c>
      <c r="F141" s="172" t="s">
        <v>491</v>
      </c>
      <c r="G141" s="171"/>
      <c r="H141" s="171"/>
      <c r="I141" s="164">
        <v>210</v>
      </c>
      <c r="J141" s="164">
        <v>210</v>
      </c>
      <c r="K141" s="164">
        <v>210</v>
      </c>
    </row>
    <row r="142" spans="1:13" ht="15.75" x14ac:dyDescent="0.25">
      <c r="A142" s="175" t="s">
        <v>302</v>
      </c>
      <c r="B142" s="171" t="s">
        <v>425</v>
      </c>
      <c r="C142" s="171" t="s">
        <v>426</v>
      </c>
      <c r="D142" s="171" t="s">
        <v>288</v>
      </c>
      <c r="E142" s="171" t="s">
        <v>447</v>
      </c>
      <c r="F142" s="172" t="s">
        <v>491</v>
      </c>
      <c r="G142" s="171" t="s">
        <v>301</v>
      </c>
      <c r="H142" s="171" t="s">
        <v>301</v>
      </c>
      <c r="I142" s="164">
        <v>210</v>
      </c>
      <c r="J142" s="164">
        <v>210</v>
      </c>
      <c r="K142" s="164">
        <v>210</v>
      </c>
    </row>
    <row r="143" spans="1:13" ht="15.75" x14ac:dyDescent="0.25">
      <c r="A143" s="175" t="s">
        <v>440</v>
      </c>
      <c r="B143" s="171" t="s">
        <v>425</v>
      </c>
      <c r="C143" s="171" t="s">
        <v>426</v>
      </c>
      <c r="D143" s="171" t="s">
        <v>288</v>
      </c>
      <c r="E143" s="171" t="s">
        <v>448</v>
      </c>
      <c r="F143" s="172" t="s">
        <v>511</v>
      </c>
      <c r="G143" s="171"/>
      <c r="H143" s="171"/>
      <c r="I143" s="164">
        <v>483.09</v>
      </c>
      <c r="J143" s="164">
        <v>361.12</v>
      </c>
      <c r="K143" s="164">
        <v>361.12</v>
      </c>
    </row>
    <row r="144" spans="1:13" ht="15.75" x14ac:dyDescent="0.25">
      <c r="A144" s="175" t="s">
        <v>302</v>
      </c>
      <c r="B144" s="171" t="s">
        <v>425</v>
      </c>
      <c r="C144" s="171" t="s">
        <v>426</v>
      </c>
      <c r="D144" s="171" t="s">
        <v>288</v>
      </c>
      <c r="E144" s="171" t="s">
        <v>448</v>
      </c>
      <c r="F144" s="172" t="s">
        <v>511</v>
      </c>
      <c r="G144" s="171" t="s">
        <v>301</v>
      </c>
      <c r="H144" s="171" t="s">
        <v>301</v>
      </c>
      <c r="I144" s="164">
        <v>483.09</v>
      </c>
      <c r="J144" s="164">
        <v>361.12</v>
      </c>
      <c r="K144" s="164">
        <v>361.12</v>
      </c>
      <c r="L144" s="165"/>
      <c r="M144" s="173"/>
    </row>
    <row r="145" spans="1:11" ht="63" x14ac:dyDescent="0.25">
      <c r="A145" s="175" t="s">
        <v>442</v>
      </c>
      <c r="B145" s="171" t="s">
        <v>425</v>
      </c>
      <c r="C145" s="171" t="s">
        <v>426</v>
      </c>
      <c r="D145" s="171" t="s">
        <v>288</v>
      </c>
      <c r="E145" s="171" t="s">
        <v>448</v>
      </c>
      <c r="F145" s="172" t="s">
        <v>512</v>
      </c>
      <c r="G145" s="171"/>
      <c r="H145" s="171"/>
      <c r="I145" s="164">
        <v>124.34</v>
      </c>
      <c r="J145" s="164">
        <v>87.5</v>
      </c>
      <c r="K145" s="164">
        <v>87.5</v>
      </c>
    </row>
    <row r="146" spans="1:11" ht="15.75" x14ac:dyDescent="0.25">
      <c r="A146" s="175" t="s">
        <v>302</v>
      </c>
      <c r="B146" s="171" t="s">
        <v>425</v>
      </c>
      <c r="C146" s="171" t="s">
        <v>426</v>
      </c>
      <c r="D146" s="171" t="s">
        <v>288</v>
      </c>
      <c r="E146" s="171" t="s">
        <v>448</v>
      </c>
      <c r="F146" s="172" t="s">
        <v>512</v>
      </c>
      <c r="G146" s="171" t="s">
        <v>301</v>
      </c>
      <c r="H146" s="171" t="s">
        <v>301</v>
      </c>
      <c r="I146" s="164">
        <v>124.34</v>
      </c>
      <c r="J146" s="164">
        <v>87.5</v>
      </c>
      <c r="K146" s="164">
        <v>87.5</v>
      </c>
    </row>
    <row r="147" spans="1:11" ht="78.75" x14ac:dyDescent="0.25">
      <c r="A147" s="174" t="s">
        <v>279</v>
      </c>
      <c r="B147" s="170" t="s">
        <v>425</v>
      </c>
      <c r="C147" s="170" t="s">
        <v>426</v>
      </c>
      <c r="D147" s="170" t="s">
        <v>250</v>
      </c>
      <c r="E147" s="170" t="s">
        <v>399</v>
      </c>
      <c r="F147" s="166"/>
      <c r="G147" s="170"/>
      <c r="H147" s="170"/>
      <c r="I147" s="163">
        <v>10</v>
      </c>
      <c r="J147" s="163">
        <v>10</v>
      </c>
      <c r="K147" s="163">
        <v>10</v>
      </c>
    </row>
    <row r="148" spans="1:11" ht="15.75" x14ac:dyDescent="0.25">
      <c r="A148" s="175" t="s">
        <v>404</v>
      </c>
      <c r="B148" s="171" t="s">
        <v>425</v>
      </c>
      <c r="C148" s="171" t="s">
        <v>426</v>
      </c>
      <c r="D148" s="171" t="s">
        <v>250</v>
      </c>
      <c r="E148" s="171" t="s">
        <v>449</v>
      </c>
      <c r="F148" s="172" t="s">
        <v>491</v>
      </c>
      <c r="G148" s="171"/>
      <c r="H148" s="171"/>
      <c r="I148" s="164">
        <v>10</v>
      </c>
      <c r="J148" s="164">
        <v>10</v>
      </c>
      <c r="K148" s="164">
        <v>10</v>
      </c>
    </row>
    <row r="149" spans="1:11" ht="15.75" x14ac:dyDescent="0.25">
      <c r="A149" s="175" t="s">
        <v>86</v>
      </c>
      <c r="B149" s="171" t="s">
        <v>425</v>
      </c>
      <c r="C149" s="171" t="s">
        <v>426</v>
      </c>
      <c r="D149" s="171" t="s">
        <v>250</v>
      </c>
      <c r="E149" s="171" t="s">
        <v>449</v>
      </c>
      <c r="F149" s="172" t="s">
        <v>491</v>
      </c>
      <c r="G149" s="171" t="s">
        <v>236</v>
      </c>
      <c r="H149" s="171" t="s">
        <v>273</v>
      </c>
      <c r="I149" s="164">
        <v>10</v>
      </c>
      <c r="J149" s="164">
        <v>10</v>
      </c>
      <c r="K149" s="164">
        <v>10</v>
      </c>
    </row>
    <row r="150" spans="1:11" ht="15.75" x14ac:dyDescent="0.25">
      <c r="A150" s="174" t="s">
        <v>471</v>
      </c>
      <c r="B150" s="170" t="s">
        <v>425</v>
      </c>
      <c r="C150" s="170" t="s">
        <v>472</v>
      </c>
      <c r="D150" s="170" t="s">
        <v>235</v>
      </c>
      <c r="E150" s="170" t="s">
        <v>399</v>
      </c>
      <c r="F150" s="166"/>
      <c r="G150" s="170"/>
      <c r="H150" s="170"/>
      <c r="I150" s="163">
        <v>12638.84</v>
      </c>
      <c r="J150" s="163">
        <v>11372.93</v>
      </c>
      <c r="K150" s="163">
        <v>0</v>
      </c>
    </row>
    <row r="151" spans="1:11" ht="31.5" x14ac:dyDescent="0.25">
      <c r="A151" s="174" t="s">
        <v>473</v>
      </c>
      <c r="B151" s="170" t="s">
        <v>425</v>
      </c>
      <c r="C151" s="170" t="s">
        <v>472</v>
      </c>
      <c r="D151" s="170" t="s">
        <v>264</v>
      </c>
      <c r="E151" s="170" t="s">
        <v>399</v>
      </c>
      <c r="F151" s="166"/>
      <c r="G151" s="170"/>
      <c r="H151" s="170"/>
      <c r="I151" s="163">
        <v>748.13</v>
      </c>
      <c r="J151" s="163">
        <v>0</v>
      </c>
      <c r="K151" s="163">
        <v>0</v>
      </c>
    </row>
    <row r="152" spans="1:11" ht="15.75" x14ac:dyDescent="0.25">
      <c r="A152" s="175" t="s">
        <v>404</v>
      </c>
      <c r="B152" s="171" t="s">
        <v>425</v>
      </c>
      <c r="C152" s="171" t="s">
        <v>472</v>
      </c>
      <c r="D152" s="171" t="s">
        <v>264</v>
      </c>
      <c r="E152" s="171" t="s">
        <v>451</v>
      </c>
      <c r="F152" s="172" t="s">
        <v>491</v>
      </c>
      <c r="G152" s="171"/>
      <c r="H152" s="171"/>
      <c r="I152" s="164">
        <v>748.13</v>
      </c>
      <c r="J152" s="164">
        <v>0</v>
      </c>
      <c r="K152" s="164">
        <v>0</v>
      </c>
    </row>
    <row r="153" spans="1:11" ht="15.75" x14ac:dyDescent="0.25">
      <c r="A153" s="175" t="s">
        <v>96</v>
      </c>
      <c r="B153" s="171" t="s">
        <v>425</v>
      </c>
      <c r="C153" s="171" t="s">
        <v>472</v>
      </c>
      <c r="D153" s="171" t="s">
        <v>264</v>
      </c>
      <c r="E153" s="171" t="s">
        <v>451</v>
      </c>
      <c r="F153" s="172" t="s">
        <v>491</v>
      </c>
      <c r="G153" s="171" t="s">
        <v>288</v>
      </c>
      <c r="H153" s="171" t="s">
        <v>264</v>
      </c>
      <c r="I153" s="164">
        <v>748.13</v>
      </c>
      <c r="J153" s="164">
        <v>0</v>
      </c>
      <c r="K153" s="164">
        <v>0</v>
      </c>
    </row>
    <row r="154" spans="1:11" ht="63" x14ac:dyDescent="0.25">
      <c r="A154" s="174" t="s">
        <v>474</v>
      </c>
      <c r="B154" s="170" t="s">
        <v>425</v>
      </c>
      <c r="C154" s="170" t="s">
        <v>472</v>
      </c>
      <c r="D154" s="170" t="s">
        <v>288</v>
      </c>
      <c r="E154" s="170" t="s">
        <v>399</v>
      </c>
      <c r="F154" s="166"/>
      <c r="G154" s="170"/>
      <c r="H154" s="170"/>
      <c r="I154" s="163">
        <v>0</v>
      </c>
      <c r="J154" s="163">
        <v>11372.93</v>
      </c>
      <c r="K154" s="163">
        <v>0</v>
      </c>
    </row>
    <row r="155" spans="1:11" ht="15.75" x14ac:dyDescent="0.25">
      <c r="A155" s="175" t="s">
        <v>404</v>
      </c>
      <c r="B155" s="171" t="s">
        <v>425</v>
      </c>
      <c r="C155" s="171" t="s">
        <v>472</v>
      </c>
      <c r="D155" s="171" t="s">
        <v>288</v>
      </c>
      <c r="E155" s="171" t="s">
        <v>450</v>
      </c>
      <c r="F155" s="172" t="s">
        <v>491</v>
      </c>
      <c r="G155" s="171"/>
      <c r="H155" s="171"/>
      <c r="I155" s="164">
        <v>0</v>
      </c>
      <c r="J155" s="164">
        <v>11372.93</v>
      </c>
      <c r="K155" s="164">
        <v>0</v>
      </c>
    </row>
    <row r="156" spans="1:11" ht="15.75" x14ac:dyDescent="0.25">
      <c r="A156" s="175" t="s">
        <v>86</v>
      </c>
      <c r="B156" s="171" t="s">
        <v>425</v>
      </c>
      <c r="C156" s="171" t="s">
        <v>472</v>
      </c>
      <c r="D156" s="171" t="s">
        <v>288</v>
      </c>
      <c r="E156" s="171" t="s">
        <v>450</v>
      </c>
      <c r="F156" s="172" t="s">
        <v>491</v>
      </c>
      <c r="G156" s="171" t="s">
        <v>236</v>
      </c>
      <c r="H156" s="171" t="s">
        <v>273</v>
      </c>
      <c r="I156" s="164">
        <v>0</v>
      </c>
      <c r="J156" s="164">
        <v>11372.93</v>
      </c>
      <c r="K156" s="164">
        <v>0</v>
      </c>
    </row>
    <row r="157" spans="1:11" ht="63" x14ac:dyDescent="0.25">
      <c r="A157" s="174" t="s">
        <v>475</v>
      </c>
      <c r="B157" s="170" t="s">
        <v>425</v>
      </c>
      <c r="C157" s="170" t="s">
        <v>472</v>
      </c>
      <c r="D157" s="170" t="s">
        <v>250</v>
      </c>
      <c r="E157" s="170" t="s">
        <v>399</v>
      </c>
      <c r="F157" s="166"/>
      <c r="G157" s="170"/>
      <c r="H157" s="170"/>
      <c r="I157" s="163">
        <v>11890.71</v>
      </c>
      <c r="J157" s="163">
        <v>0</v>
      </c>
      <c r="K157" s="163">
        <v>0</v>
      </c>
    </row>
    <row r="158" spans="1:11" ht="15.75" x14ac:dyDescent="0.25">
      <c r="A158" s="175" t="s">
        <v>404</v>
      </c>
      <c r="B158" s="171" t="s">
        <v>425</v>
      </c>
      <c r="C158" s="171" t="s">
        <v>472</v>
      </c>
      <c r="D158" s="171" t="s">
        <v>250</v>
      </c>
      <c r="E158" s="171" t="s">
        <v>452</v>
      </c>
      <c r="F158" s="172" t="s">
        <v>491</v>
      </c>
      <c r="G158" s="171"/>
      <c r="H158" s="171"/>
      <c r="I158" s="164">
        <v>11890.71</v>
      </c>
      <c r="J158" s="164">
        <v>0</v>
      </c>
      <c r="K158" s="164">
        <v>0</v>
      </c>
    </row>
    <row r="159" spans="1:11" ht="15.75" x14ac:dyDescent="0.25">
      <c r="A159" s="175" t="s">
        <v>96</v>
      </c>
      <c r="B159" s="171" t="s">
        <v>425</v>
      </c>
      <c r="C159" s="171" t="s">
        <v>472</v>
      </c>
      <c r="D159" s="171" t="s">
        <v>250</v>
      </c>
      <c r="E159" s="171" t="s">
        <v>452</v>
      </c>
      <c r="F159" s="172" t="s">
        <v>491</v>
      </c>
      <c r="G159" s="171" t="s">
        <v>288</v>
      </c>
      <c r="H159" s="171" t="s">
        <v>264</v>
      </c>
      <c r="I159" s="164">
        <v>11890.71</v>
      </c>
      <c r="J159" s="164">
        <v>0</v>
      </c>
      <c r="K159" s="164">
        <v>0</v>
      </c>
    </row>
    <row r="160" spans="1:11" ht="15.75" x14ac:dyDescent="0.25">
      <c r="A160" s="174" t="s">
        <v>320</v>
      </c>
      <c r="B160" s="170"/>
      <c r="C160" s="170"/>
      <c r="D160" s="170"/>
      <c r="E160" s="170"/>
      <c r="F160" s="166"/>
      <c r="G160" s="170"/>
      <c r="H160" s="170"/>
      <c r="I160" s="163">
        <v>81715.09</v>
      </c>
      <c r="J160" s="163">
        <v>76059.92</v>
      </c>
      <c r="K160" s="163">
        <v>63979.97</v>
      </c>
    </row>
  </sheetData>
  <mergeCells count="7">
    <mergeCell ref="B7:E7"/>
    <mergeCell ref="G7:H7"/>
    <mergeCell ref="J1:K1"/>
    <mergeCell ref="J2:K2"/>
    <mergeCell ref="J3:K3"/>
    <mergeCell ref="J4:K4"/>
    <mergeCell ref="A6:K6"/>
  </mergeCells>
  <pageMargins left="0.70866141732283472" right="0.70866141732283472" top="0.74803149606299213" bottom="0.74803149606299213" header="0.31496062992125984" footer="0.31496062992125984"/>
  <pageSetup paperSize="9" scale="60" fitToHeight="10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31"/>
  <sheetViews>
    <sheetView view="pageBreakPreview" zoomScaleSheetLayoutView="100" workbookViewId="0">
      <selection activeCell="G4" sqref="G4:I4"/>
    </sheetView>
  </sheetViews>
  <sheetFormatPr defaultColWidth="9.140625" defaultRowHeight="15" x14ac:dyDescent="0.25"/>
  <cols>
    <col min="1" max="1" width="43.140625" style="104" customWidth="1"/>
    <col min="2" max="2" width="7.28515625" style="104" customWidth="1"/>
    <col min="3" max="3" width="5.140625" style="104" customWidth="1"/>
    <col min="4" max="4" width="5.7109375" style="104" customWidth="1"/>
    <col min="5" max="5" width="16" style="104" bestFit="1" customWidth="1"/>
    <col min="6" max="6" width="5.7109375" style="104" customWidth="1"/>
    <col min="7" max="7" width="12.140625" style="162" customWidth="1"/>
    <col min="8" max="9" width="15.140625" style="162" bestFit="1" customWidth="1"/>
    <col min="10" max="16384" width="9.140625" style="104"/>
  </cols>
  <sheetData>
    <row r="1" spans="1:9" x14ac:dyDescent="0.25">
      <c r="G1" s="213" t="s">
        <v>114</v>
      </c>
      <c r="H1" s="213"/>
      <c r="I1" s="213"/>
    </row>
    <row r="2" spans="1:9" x14ac:dyDescent="0.25">
      <c r="G2" s="213" t="s">
        <v>63</v>
      </c>
      <c r="H2" s="213"/>
      <c r="I2" s="213"/>
    </row>
    <row r="3" spans="1:9" x14ac:dyDescent="0.25">
      <c r="G3" s="213" t="s">
        <v>2</v>
      </c>
      <c r="H3" s="213"/>
      <c r="I3" s="213"/>
    </row>
    <row r="4" spans="1:9" x14ac:dyDescent="0.25">
      <c r="G4" s="213" t="s">
        <v>520</v>
      </c>
      <c r="H4" s="213"/>
      <c r="I4" s="213"/>
    </row>
    <row r="6" spans="1:9" ht="15" customHeight="1" x14ac:dyDescent="0.25">
      <c r="A6" s="214" t="s">
        <v>337</v>
      </c>
      <c r="B6" s="214"/>
      <c r="C6" s="214"/>
      <c r="D6" s="214"/>
      <c r="E6" s="214"/>
      <c r="F6" s="214"/>
      <c r="G6" s="214"/>
      <c r="H6" s="214"/>
      <c r="I6" s="214"/>
    </row>
    <row r="7" spans="1:9" ht="24.75" customHeight="1" x14ac:dyDescent="0.25">
      <c r="A7" s="214"/>
      <c r="B7" s="214"/>
      <c r="C7" s="214"/>
      <c r="D7" s="214"/>
      <c r="E7" s="214"/>
      <c r="F7" s="214"/>
      <c r="G7" s="214"/>
      <c r="H7" s="214"/>
      <c r="I7" s="214"/>
    </row>
    <row r="8" spans="1:9" ht="15" customHeight="1" x14ac:dyDescent="0.25">
      <c r="A8" s="215" t="s">
        <v>232</v>
      </c>
      <c r="B8" s="216" t="s">
        <v>65</v>
      </c>
      <c r="C8" s="217" t="s">
        <v>64</v>
      </c>
      <c r="D8" s="218"/>
      <c r="E8" s="216" t="s">
        <v>66</v>
      </c>
      <c r="F8" s="216" t="s">
        <v>67</v>
      </c>
      <c r="G8" s="211" t="s">
        <v>488</v>
      </c>
      <c r="H8" s="211" t="s">
        <v>486</v>
      </c>
      <c r="I8" s="211" t="s">
        <v>489</v>
      </c>
    </row>
    <row r="9" spans="1:9" ht="15" customHeight="1" x14ac:dyDescent="0.25">
      <c r="A9" s="215"/>
      <c r="B9" s="216"/>
      <c r="C9" s="219"/>
      <c r="D9" s="220"/>
      <c r="E9" s="216"/>
      <c r="F9" s="216"/>
      <c r="G9" s="212"/>
      <c r="H9" s="211"/>
      <c r="I9" s="211"/>
    </row>
    <row r="10" spans="1:9" x14ac:dyDescent="0.25">
      <c r="A10" s="215"/>
      <c r="B10" s="216" t="s">
        <v>476</v>
      </c>
      <c r="C10" s="221"/>
      <c r="D10" s="222"/>
      <c r="E10" s="216" t="s">
        <v>326</v>
      </c>
      <c r="F10" s="216" t="s">
        <v>327</v>
      </c>
      <c r="G10" s="211"/>
      <c r="H10" s="211" t="s">
        <v>136</v>
      </c>
      <c r="I10" s="211" t="s">
        <v>136</v>
      </c>
    </row>
    <row r="11" spans="1:9" x14ac:dyDescent="0.25">
      <c r="A11" s="176"/>
      <c r="B11" s="177"/>
      <c r="C11" s="177"/>
      <c r="D11" s="177"/>
      <c r="E11" s="177"/>
      <c r="F11" s="177"/>
      <c r="G11" s="177"/>
      <c r="H11" s="177"/>
      <c r="I11" s="177"/>
    </row>
    <row r="12" spans="1:9" ht="102" customHeight="1" x14ac:dyDescent="0.25">
      <c r="A12" s="178" t="s">
        <v>233</v>
      </c>
      <c r="B12" s="179" t="s">
        <v>69</v>
      </c>
      <c r="C12" s="179" t="s">
        <v>235</v>
      </c>
      <c r="D12" s="179" t="s">
        <v>235</v>
      </c>
      <c r="E12" s="179" t="s">
        <v>477</v>
      </c>
      <c r="F12" s="179" t="s">
        <v>514</v>
      </c>
      <c r="G12" s="180">
        <v>81715.09</v>
      </c>
      <c r="H12" s="180">
        <v>76059.92</v>
      </c>
      <c r="I12" s="180">
        <v>63979.96</v>
      </c>
    </row>
    <row r="13" spans="1:9" ht="31.5" x14ac:dyDescent="0.25">
      <c r="A13" s="178" t="s">
        <v>70</v>
      </c>
      <c r="B13" s="179" t="s">
        <v>69</v>
      </c>
      <c r="C13" s="179" t="s">
        <v>234</v>
      </c>
      <c r="D13" s="179" t="s">
        <v>235</v>
      </c>
      <c r="E13" s="179" t="s">
        <v>477</v>
      </c>
      <c r="F13" s="179" t="s">
        <v>514</v>
      </c>
      <c r="G13" s="180">
        <v>23659.49</v>
      </c>
      <c r="H13" s="180">
        <v>23234.560000000001</v>
      </c>
      <c r="I13" s="180">
        <v>24284.75</v>
      </c>
    </row>
    <row r="14" spans="1:9" ht="94.5" x14ac:dyDescent="0.25">
      <c r="A14" s="178" t="s">
        <v>72</v>
      </c>
      <c r="B14" s="179" t="s">
        <v>69</v>
      </c>
      <c r="C14" s="179" t="s">
        <v>234</v>
      </c>
      <c r="D14" s="179" t="s">
        <v>236</v>
      </c>
      <c r="E14" s="179" t="s">
        <v>477</v>
      </c>
      <c r="F14" s="179" t="s">
        <v>514</v>
      </c>
      <c r="G14" s="180">
        <v>20642.02</v>
      </c>
      <c r="H14" s="180">
        <v>21734.560000000001</v>
      </c>
      <c r="I14" s="180">
        <v>22734.75</v>
      </c>
    </row>
    <row r="15" spans="1:9" ht="31.5" x14ac:dyDescent="0.25">
      <c r="A15" s="161" t="s">
        <v>175</v>
      </c>
      <c r="B15" s="181" t="s">
        <v>69</v>
      </c>
      <c r="C15" s="181" t="s">
        <v>234</v>
      </c>
      <c r="D15" s="181" t="s">
        <v>236</v>
      </c>
      <c r="E15" s="181" t="s">
        <v>239</v>
      </c>
      <c r="F15" s="181" t="s">
        <v>514</v>
      </c>
      <c r="G15" s="182">
        <v>2761.3</v>
      </c>
      <c r="H15" s="182">
        <v>3104.93</v>
      </c>
      <c r="I15" s="182">
        <v>3362.92</v>
      </c>
    </row>
    <row r="16" spans="1:9" ht="78.75" x14ac:dyDescent="0.25">
      <c r="A16" s="183" t="s">
        <v>344</v>
      </c>
      <c r="B16" s="184" t="s">
        <v>69</v>
      </c>
      <c r="C16" s="184" t="s">
        <v>234</v>
      </c>
      <c r="D16" s="184" t="s">
        <v>236</v>
      </c>
      <c r="E16" s="184" t="s">
        <v>239</v>
      </c>
      <c r="F16" s="184" t="s">
        <v>515</v>
      </c>
      <c r="G16" s="185">
        <v>2736.3</v>
      </c>
      <c r="H16" s="185">
        <v>3079.93</v>
      </c>
      <c r="I16" s="185">
        <v>3337.92</v>
      </c>
    </row>
    <row r="17" spans="1:9" ht="47.25" x14ac:dyDescent="0.25">
      <c r="A17" s="183" t="s">
        <v>346</v>
      </c>
      <c r="B17" s="184" t="s">
        <v>69</v>
      </c>
      <c r="C17" s="184" t="s">
        <v>234</v>
      </c>
      <c r="D17" s="184" t="s">
        <v>236</v>
      </c>
      <c r="E17" s="184" t="s">
        <v>239</v>
      </c>
      <c r="F17" s="184" t="s">
        <v>516</v>
      </c>
      <c r="G17" s="185">
        <v>25</v>
      </c>
      <c r="H17" s="185">
        <v>25</v>
      </c>
      <c r="I17" s="185">
        <v>25</v>
      </c>
    </row>
    <row r="18" spans="1:9" ht="31.5" x14ac:dyDescent="0.25">
      <c r="A18" s="161" t="s">
        <v>177</v>
      </c>
      <c r="B18" s="181" t="s">
        <v>69</v>
      </c>
      <c r="C18" s="181" t="s">
        <v>234</v>
      </c>
      <c r="D18" s="181" t="s">
        <v>236</v>
      </c>
      <c r="E18" s="181" t="s">
        <v>240</v>
      </c>
      <c r="F18" s="181" t="s">
        <v>514</v>
      </c>
      <c r="G18" s="182">
        <v>70</v>
      </c>
      <c r="H18" s="182">
        <v>100</v>
      </c>
      <c r="I18" s="182">
        <v>100</v>
      </c>
    </row>
    <row r="19" spans="1:9" ht="78.75" x14ac:dyDescent="0.25">
      <c r="A19" s="183" t="s">
        <v>347</v>
      </c>
      <c r="B19" s="184" t="s">
        <v>69</v>
      </c>
      <c r="C19" s="184" t="s">
        <v>234</v>
      </c>
      <c r="D19" s="184" t="s">
        <v>236</v>
      </c>
      <c r="E19" s="184" t="s">
        <v>240</v>
      </c>
      <c r="F19" s="184" t="s">
        <v>515</v>
      </c>
      <c r="G19" s="185">
        <v>70</v>
      </c>
      <c r="H19" s="185">
        <v>100</v>
      </c>
      <c r="I19" s="185">
        <v>100</v>
      </c>
    </row>
    <row r="20" spans="1:9" ht="31.5" x14ac:dyDescent="0.25">
      <c r="A20" s="161" t="s">
        <v>176</v>
      </c>
      <c r="B20" s="181" t="s">
        <v>69</v>
      </c>
      <c r="C20" s="181" t="s">
        <v>234</v>
      </c>
      <c r="D20" s="181" t="s">
        <v>236</v>
      </c>
      <c r="E20" s="181" t="s">
        <v>241</v>
      </c>
      <c r="F20" s="181" t="s">
        <v>514</v>
      </c>
      <c r="G20" s="182">
        <v>3.52</v>
      </c>
      <c r="H20" s="182">
        <v>3.52</v>
      </c>
      <c r="I20" s="182">
        <v>3.52</v>
      </c>
    </row>
    <row r="21" spans="1:9" ht="78.75" x14ac:dyDescent="0.25">
      <c r="A21" s="183" t="s">
        <v>348</v>
      </c>
      <c r="B21" s="184" t="s">
        <v>69</v>
      </c>
      <c r="C21" s="184" t="s">
        <v>234</v>
      </c>
      <c r="D21" s="184" t="s">
        <v>236</v>
      </c>
      <c r="E21" s="184" t="s">
        <v>241</v>
      </c>
      <c r="F21" s="184" t="s">
        <v>515</v>
      </c>
      <c r="G21" s="185">
        <v>3.52</v>
      </c>
      <c r="H21" s="185">
        <v>3.52</v>
      </c>
      <c r="I21" s="185">
        <v>3.52</v>
      </c>
    </row>
    <row r="22" spans="1:9" ht="31.5" x14ac:dyDescent="0.25">
      <c r="A22" s="161" t="s">
        <v>172</v>
      </c>
      <c r="B22" s="181" t="s">
        <v>69</v>
      </c>
      <c r="C22" s="181" t="s">
        <v>234</v>
      </c>
      <c r="D22" s="181" t="s">
        <v>236</v>
      </c>
      <c r="E22" s="181" t="s">
        <v>243</v>
      </c>
      <c r="F22" s="181" t="s">
        <v>514</v>
      </c>
      <c r="G22" s="182">
        <v>13410.6</v>
      </c>
      <c r="H22" s="182">
        <v>13947.02</v>
      </c>
      <c r="I22" s="182">
        <v>14504.9</v>
      </c>
    </row>
    <row r="23" spans="1:9" ht="126" x14ac:dyDescent="0.25">
      <c r="A23" s="183" t="s">
        <v>349</v>
      </c>
      <c r="B23" s="184" t="s">
        <v>69</v>
      </c>
      <c r="C23" s="184" t="s">
        <v>234</v>
      </c>
      <c r="D23" s="184" t="s">
        <v>236</v>
      </c>
      <c r="E23" s="184" t="s">
        <v>243</v>
      </c>
      <c r="F23" s="184" t="s">
        <v>517</v>
      </c>
      <c r="G23" s="185">
        <v>13410.6</v>
      </c>
      <c r="H23" s="185">
        <v>13947.02</v>
      </c>
      <c r="I23" s="185">
        <v>14504.9</v>
      </c>
    </row>
    <row r="24" spans="1:9" ht="31.5" x14ac:dyDescent="0.25">
      <c r="A24" s="161" t="s">
        <v>173</v>
      </c>
      <c r="B24" s="181" t="s">
        <v>69</v>
      </c>
      <c r="C24" s="181" t="s">
        <v>234</v>
      </c>
      <c r="D24" s="181" t="s">
        <v>236</v>
      </c>
      <c r="E24" s="181" t="s">
        <v>244</v>
      </c>
      <c r="F24" s="181" t="s">
        <v>514</v>
      </c>
      <c r="G24" s="182">
        <v>2443.6</v>
      </c>
      <c r="H24" s="182">
        <v>2542.5500000000002</v>
      </c>
      <c r="I24" s="182">
        <v>2645.41</v>
      </c>
    </row>
    <row r="25" spans="1:9" ht="126" x14ac:dyDescent="0.25">
      <c r="A25" s="183" t="s">
        <v>350</v>
      </c>
      <c r="B25" s="184" t="s">
        <v>69</v>
      </c>
      <c r="C25" s="184" t="s">
        <v>234</v>
      </c>
      <c r="D25" s="184" t="s">
        <v>236</v>
      </c>
      <c r="E25" s="184" t="s">
        <v>244</v>
      </c>
      <c r="F25" s="184" t="s">
        <v>517</v>
      </c>
      <c r="G25" s="185">
        <v>2443.6</v>
      </c>
      <c r="H25" s="185">
        <v>2542.5500000000002</v>
      </c>
      <c r="I25" s="185">
        <v>2645.41</v>
      </c>
    </row>
    <row r="26" spans="1:9" ht="47.25" x14ac:dyDescent="0.25">
      <c r="A26" s="161" t="s">
        <v>174</v>
      </c>
      <c r="B26" s="181" t="s">
        <v>69</v>
      </c>
      <c r="C26" s="181" t="s">
        <v>234</v>
      </c>
      <c r="D26" s="181" t="s">
        <v>236</v>
      </c>
      <c r="E26" s="181" t="s">
        <v>245</v>
      </c>
      <c r="F26" s="181" t="s">
        <v>514</v>
      </c>
      <c r="G26" s="182">
        <v>1953</v>
      </c>
      <c r="H26" s="182">
        <v>2036.54</v>
      </c>
      <c r="I26" s="182">
        <v>2118</v>
      </c>
    </row>
    <row r="27" spans="1:9" ht="157.5" x14ac:dyDescent="0.25">
      <c r="A27" s="186" t="s">
        <v>351</v>
      </c>
      <c r="B27" s="184" t="s">
        <v>69</v>
      </c>
      <c r="C27" s="184" t="s">
        <v>234</v>
      </c>
      <c r="D27" s="184" t="s">
        <v>236</v>
      </c>
      <c r="E27" s="184" t="s">
        <v>245</v>
      </c>
      <c r="F27" s="184" t="s">
        <v>517</v>
      </c>
      <c r="G27" s="185">
        <v>1953</v>
      </c>
      <c r="H27" s="185">
        <v>2036.54</v>
      </c>
      <c r="I27" s="185">
        <v>2118</v>
      </c>
    </row>
    <row r="28" spans="1:9" ht="78.75" x14ac:dyDescent="0.25">
      <c r="A28" s="178" t="s">
        <v>249</v>
      </c>
      <c r="B28" s="179" t="s">
        <v>69</v>
      </c>
      <c r="C28" s="179" t="s">
        <v>234</v>
      </c>
      <c r="D28" s="179" t="s">
        <v>250</v>
      </c>
      <c r="E28" s="179" t="s">
        <v>477</v>
      </c>
      <c r="F28" s="179" t="s">
        <v>514</v>
      </c>
      <c r="G28" s="180">
        <v>574.79999999999995</v>
      </c>
      <c r="H28" s="180"/>
      <c r="I28" s="180"/>
    </row>
    <row r="29" spans="1:9" ht="63" x14ac:dyDescent="0.25">
      <c r="A29" s="161" t="s">
        <v>251</v>
      </c>
      <c r="B29" s="181" t="s">
        <v>69</v>
      </c>
      <c r="C29" s="181" t="s">
        <v>234</v>
      </c>
      <c r="D29" s="181" t="s">
        <v>250</v>
      </c>
      <c r="E29" s="181" t="s">
        <v>252</v>
      </c>
      <c r="F29" s="181" t="s">
        <v>514</v>
      </c>
      <c r="G29" s="182">
        <v>167</v>
      </c>
      <c r="H29" s="182"/>
      <c r="I29" s="182"/>
    </row>
    <row r="30" spans="1:9" ht="78.75" x14ac:dyDescent="0.25">
      <c r="A30" s="183" t="s">
        <v>353</v>
      </c>
      <c r="B30" s="184" t="s">
        <v>69</v>
      </c>
      <c r="C30" s="184" t="s">
        <v>234</v>
      </c>
      <c r="D30" s="184" t="s">
        <v>250</v>
      </c>
      <c r="E30" s="184" t="s">
        <v>252</v>
      </c>
      <c r="F30" s="184" t="s">
        <v>518</v>
      </c>
      <c r="G30" s="185">
        <v>167</v>
      </c>
      <c r="H30" s="185"/>
      <c r="I30" s="185"/>
    </row>
    <row r="31" spans="1:9" ht="63" x14ac:dyDescent="0.25">
      <c r="A31" s="161" t="s">
        <v>253</v>
      </c>
      <c r="B31" s="181" t="s">
        <v>69</v>
      </c>
      <c r="C31" s="181" t="s">
        <v>234</v>
      </c>
      <c r="D31" s="181" t="s">
        <v>250</v>
      </c>
      <c r="E31" s="181" t="s">
        <v>254</v>
      </c>
      <c r="F31" s="181" t="s">
        <v>514</v>
      </c>
      <c r="G31" s="182">
        <v>127.4</v>
      </c>
      <c r="H31" s="182"/>
      <c r="I31" s="182"/>
    </row>
    <row r="32" spans="1:9" ht="78.75" x14ac:dyDescent="0.25">
      <c r="A32" s="183" t="s">
        <v>354</v>
      </c>
      <c r="B32" s="184" t="s">
        <v>69</v>
      </c>
      <c r="C32" s="184" t="s">
        <v>234</v>
      </c>
      <c r="D32" s="184" t="s">
        <v>250</v>
      </c>
      <c r="E32" s="184" t="s">
        <v>254</v>
      </c>
      <c r="F32" s="184" t="s">
        <v>518</v>
      </c>
      <c r="G32" s="185">
        <v>127.4</v>
      </c>
      <c r="H32" s="185"/>
      <c r="I32" s="185"/>
    </row>
    <row r="33" spans="1:9" ht="94.5" x14ac:dyDescent="0.25">
      <c r="A33" s="161" t="s">
        <v>179</v>
      </c>
      <c r="B33" s="181" t="s">
        <v>69</v>
      </c>
      <c r="C33" s="181" t="s">
        <v>234</v>
      </c>
      <c r="D33" s="181" t="s">
        <v>250</v>
      </c>
      <c r="E33" s="181" t="s">
        <v>255</v>
      </c>
      <c r="F33" s="181" t="s">
        <v>514</v>
      </c>
      <c r="G33" s="182">
        <v>280.39999999999998</v>
      </c>
      <c r="H33" s="182"/>
      <c r="I33" s="182"/>
    </row>
    <row r="34" spans="1:9" ht="110.25" x14ac:dyDescent="0.25">
      <c r="A34" s="183" t="s">
        <v>355</v>
      </c>
      <c r="B34" s="184" t="s">
        <v>69</v>
      </c>
      <c r="C34" s="184" t="s">
        <v>234</v>
      </c>
      <c r="D34" s="184" t="s">
        <v>250</v>
      </c>
      <c r="E34" s="184" t="s">
        <v>255</v>
      </c>
      <c r="F34" s="184" t="s">
        <v>518</v>
      </c>
      <c r="G34" s="185">
        <v>280.39999999999998</v>
      </c>
      <c r="H34" s="185"/>
      <c r="I34" s="185"/>
    </row>
    <row r="35" spans="1:9" ht="31.5" x14ac:dyDescent="0.25">
      <c r="A35" s="178" t="s">
        <v>393</v>
      </c>
      <c r="B35" s="179" t="s">
        <v>69</v>
      </c>
      <c r="C35" s="179" t="s">
        <v>234</v>
      </c>
      <c r="D35" s="179" t="s">
        <v>301</v>
      </c>
      <c r="E35" s="179" t="s">
        <v>477</v>
      </c>
      <c r="F35" s="179" t="s">
        <v>514</v>
      </c>
      <c r="G35" s="180">
        <v>992.67</v>
      </c>
      <c r="H35" s="180"/>
      <c r="I35" s="180"/>
    </row>
    <row r="36" spans="1:9" ht="31.5" x14ac:dyDescent="0.25">
      <c r="A36" s="161" t="s">
        <v>478</v>
      </c>
      <c r="B36" s="181" t="s">
        <v>69</v>
      </c>
      <c r="C36" s="181" t="s">
        <v>234</v>
      </c>
      <c r="D36" s="181" t="s">
        <v>301</v>
      </c>
      <c r="E36" s="181" t="s">
        <v>453</v>
      </c>
      <c r="F36" s="181" t="s">
        <v>514</v>
      </c>
      <c r="G36" s="182">
        <v>992.67</v>
      </c>
      <c r="H36" s="182"/>
      <c r="I36" s="182"/>
    </row>
    <row r="37" spans="1:9" ht="78.75" x14ac:dyDescent="0.25">
      <c r="A37" s="183" t="s">
        <v>479</v>
      </c>
      <c r="B37" s="184" t="s">
        <v>69</v>
      </c>
      <c r="C37" s="184" t="s">
        <v>234</v>
      </c>
      <c r="D37" s="184" t="s">
        <v>301</v>
      </c>
      <c r="E37" s="184" t="s">
        <v>453</v>
      </c>
      <c r="F37" s="184" t="s">
        <v>515</v>
      </c>
      <c r="G37" s="185">
        <v>149.25</v>
      </c>
      <c r="H37" s="185"/>
      <c r="I37" s="185"/>
    </row>
    <row r="38" spans="1:9" ht="47.25" x14ac:dyDescent="0.25">
      <c r="A38" s="183" t="s">
        <v>480</v>
      </c>
      <c r="B38" s="184" t="s">
        <v>69</v>
      </c>
      <c r="C38" s="184" t="s">
        <v>234</v>
      </c>
      <c r="D38" s="184" t="s">
        <v>301</v>
      </c>
      <c r="E38" s="184" t="s">
        <v>453</v>
      </c>
      <c r="F38" s="184" t="s">
        <v>516</v>
      </c>
      <c r="G38" s="185">
        <v>843.42</v>
      </c>
      <c r="H38" s="185"/>
      <c r="I38" s="185"/>
    </row>
    <row r="39" spans="1:9" ht="15.75" x14ac:dyDescent="0.25">
      <c r="A39" s="178" t="s">
        <v>75</v>
      </c>
      <c r="B39" s="179" t="s">
        <v>69</v>
      </c>
      <c r="C39" s="179" t="s">
        <v>234</v>
      </c>
      <c r="D39" s="179" t="s">
        <v>256</v>
      </c>
      <c r="E39" s="179" t="s">
        <v>477</v>
      </c>
      <c r="F39" s="179" t="s">
        <v>514</v>
      </c>
      <c r="G39" s="180">
        <v>1000</v>
      </c>
      <c r="H39" s="180">
        <v>1000</v>
      </c>
      <c r="I39" s="180">
        <v>1000</v>
      </c>
    </row>
    <row r="40" spans="1:9" ht="31.5" x14ac:dyDescent="0.25">
      <c r="A40" s="161" t="s">
        <v>180</v>
      </c>
      <c r="B40" s="181" t="s">
        <v>69</v>
      </c>
      <c r="C40" s="181" t="s">
        <v>234</v>
      </c>
      <c r="D40" s="181" t="s">
        <v>256</v>
      </c>
      <c r="E40" s="181" t="s">
        <v>258</v>
      </c>
      <c r="F40" s="181" t="s">
        <v>514</v>
      </c>
      <c r="G40" s="182">
        <v>1000</v>
      </c>
      <c r="H40" s="182">
        <v>1000</v>
      </c>
      <c r="I40" s="182">
        <v>1000</v>
      </c>
    </row>
    <row r="41" spans="1:9" ht="47.25" x14ac:dyDescent="0.25">
      <c r="A41" s="183" t="s">
        <v>356</v>
      </c>
      <c r="B41" s="184" t="s">
        <v>69</v>
      </c>
      <c r="C41" s="184" t="s">
        <v>234</v>
      </c>
      <c r="D41" s="184" t="s">
        <v>256</v>
      </c>
      <c r="E41" s="184" t="s">
        <v>258</v>
      </c>
      <c r="F41" s="184" t="s">
        <v>516</v>
      </c>
      <c r="G41" s="185">
        <v>1000</v>
      </c>
      <c r="H41" s="185">
        <v>1000</v>
      </c>
      <c r="I41" s="185">
        <v>1000</v>
      </c>
    </row>
    <row r="42" spans="1:9" ht="15.75" x14ac:dyDescent="0.25">
      <c r="A42" s="178" t="s">
        <v>78</v>
      </c>
      <c r="B42" s="179" t="s">
        <v>69</v>
      </c>
      <c r="C42" s="179" t="s">
        <v>234</v>
      </c>
      <c r="D42" s="179" t="s">
        <v>259</v>
      </c>
      <c r="E42" s="179" t="s">
        <v>477</v>
      </c>
      <c r="F42" s="179" t="s">
        <v>514</v>
      </c>
      <c r="G42" s="180">
        <v>450</v>
      </c>
      <c r="H42" s="180">
        <v>500</v>
      </c>
      <c r="I42" s="180">
        <v>550</v>
      </c>
    </row>
    <row r="43" spans="1:9" ht="31.5" x14ac:dyDescent="0.25">
      <c r="A43" s="161" t="s">
        <v>175</v>
      </c>
      <c r="B43" s="181" t="s">
        <v>69</v>
      </c>
      <c r="C43" s="181" t="s">
        <v>234</v>
      </c>
      <c r="D43" s="181" t="s">
        <v>259</v>
      </c>
      <c r="E43" s="181" t="s">
        <v>239</v>
      </c>
      <c r="F43" s="181" t="s">
        <v>514</v>
      </c>
      <c r="G43" s="182">
        <v>50</v>
      </c>
      <c r="H43" s="182">
        <v>50</v>
      </c>
      <c r="I43" s="182">
        <v>50</v>
      </c>
    </row>
    <row r="44" spans="1:9" ht="63" x14ac:dyDescent="0.25">
      <c r="A44" s="183" t="s">
        <v>345</v>
      </c>
      <c r="B44" s="184" t="s">
        <v>69</v>
      </c>
      <c r="C44" s="184" t="s">
        <v>234</v>
      </c>
      <c r="D44" s="184" t="s">
        <v>259</v>
      </c>
      <c r="E44" s="184" t="s">
        <v>239</v>
      </c>
      <c r="F44" s="184" t="s">
        <v>519</v>
      </c>
      <c r="G44" s="185">
        <v>50</v>
      </c>
      <c r="H44" s="185">
        <v>50</v>
      </c>
      <c r="I44" s="185">
        <v>50</v>
      </c>
    </row>
    <row r="45" spans="1:9" ht="31.5" x14ac:dyDescent="0.25">
      <c r="A45" s="161" t="s">
        <v>203</v>
      </c>
      <c r="B45" s="181" t="s">
        <v>69</v>
      </c>
      <c r="C45" s="181" t="s">
        <v>234</v>
      </c>
      <c r="D45" s="181" t="s">
        <v>259</v>
      </c>
      <c r="E45" s="181" t="s">
        <v>260</v>
      </c>
      <c r="F45" s="181" t="s">
        <v>514</v>
      </c>
      <c r="G45" s="182">
        <v>100</v>
      </c>
      <c r="H45" s="182">
        <v>150</v>
      </c>
      <c r="I45" s="182">
        <v>200</v>
      </c>
    </row>
    <row r="46" spans="1:9" ht="94.5" x14ac:dyDescent="0.25">
      <c r="A46" s="183" t="s">
        <v>357</v>
      </c>
      <c r="B46" s="184" t="s">
        <v>69</v>
      </c>
      <c r="C46" s="184" t="s">
        <v>234</v>
      </c>
      <c r="D46" s="184" t="s">
        <v>259</v>
      </c>
      <c r="E46" s="184" t="s">
        <v>260</v>
      </c>
      <c r="F46" s="184" t="s">
        <v>515</v>
      </c>
      <c r="G46" s="185">
        <v>100</v>
      </c>
      <c r="H46" s="185">
        <v>150</v>
      </c>
      <c r="I46" s="185">
        <v>200</v>
      </c>
    </row>
    <row r="47" spans="1:9" ht="94.5" x14ac:dyDescent="0.25">
      <c r="A47" s="161" t="s">
        <v>261</v>
      </c>
      <c r="B47" s="181" t="s">
        <v>69</v>
      </c>
      <c r="C47" s="181" t="s">
        <v>234</v>
      </c>
      <c r="D47" s="181" t="s">
        <v>259</v>
      </c>
      <c r="E47" s="181" t="s">
        <v>262</v>
      </c>
      <c r="F47" s="181" t="s">
        <v>514</v>
      </c>
      <c r="G47" s="182">
        <v>300</v>
      </c>
      <c r="H47" s="182">
        <v>300</v>
      </c>
      <c r="I47" s="182">
        <v>300</v>
      </c>
    </row>
    <row r="48" spans="1:9" ht="126" x14ac:dyDescent="0.25">
      <c r="A48" s="183" t="s">
        <v>358</v>
      </c>
      <c r="B48" s="184" t="s">
        <v>69</v>
      </c>
      <c r="C48" s="184" t="s">
        <v>234</v>
      </c>
      <c r="D48" s="184" t="s">
        <v>259</v>
      </c>
      <c r="E48" s="184" t="s">
        <v>262</v>
      </c>
      <c r="F48" s="184" t="s">
        <v>515</v>
      </c>
      <c r="G48" s="185">
        <v>300</v>
      </c>
      <c r="H48" s="185">
        <v>300</v>
      </c>
      <c r="I48" s="185">
        <v>300</v>
      </c>
    </row>
    <row r="49" spans="1:9" ht="15.75" x14ac:dyDescent="0.25">
      <c r="A49" s="178" t="s">
        <v>80</v>
      </c>
      <c r="B49" s="179" t="s">
        <v>69</v>
      </c>
      <c r="C49" s="179" t="s">
        <v>263</v>
      </c>
      <c r="D49" s="179" t="s">
        <v>235</v>
      </c>
      <c r="E49" s="179" t="s">
        <v>477</v>
      </c>
      <c r="F49" s="179" t="s">
        <v>514</v>
      </c>
      <c r="G49" s="180">
        <v>328.5</v>
      </c>
      <c r="H49" s="180">
        <v>339.9</v>
      </c>
      <c r="I49" s="180"/>
    </row>
    <row r="50" spans="1:9" ht="31.5" x14ac:dyDescent="0.25">
      <c r="A50" s="178" t="s">
        <v>82</v>
      </c>
      <c r="B50" s="179" t="s">
        <v>69</v>
      </c>
      <c r="C50" s="179" t="s">
        <v>263</v>
      </c>
      <c r="D50" s="179" t="s">
        <v>264</v>
      </c>
      <c r="E50" s="179" t="s">
        <v>477</v>
      </c>
      <c r="F50" s="179" t="s">
        <v>514</v>
      </c>
      <c r="G50" s="180">
        <v>328.5</v>
      </c>
      <c r="H50" s="180">
        <v>339.9</v>
      </c>
      <c r="I50" s="180"/>
    </row>
    <row r="51" spans="1:9" ht="47.25" x14ac:dyDescent="0.25">
      <c r="A51" s="161" t="s">
        <v>181</v>
      </c>
      <c r="B51" s="181" t="s">
        <v>69</v>
      </c>
      <c r="C51" s="181" t="s">
        <v>263</v>
      </c>
      <c r="D51" s="181" t="s">
        <v>264</v>
      </c>
      <c r="E51" s="181" t="s">
        <v>265</v>
      </c>
      <c r="F51" s="181" t="s">
        <v>514</v>
      </c>
      <c r="G51" s="182">
        <v>328.5</v>
      </c>
      <c r="H51" s="182">
        <v>339.9</v>
      </c>
      <c r="I51" s="182"/>
    </row>
    <row r="52" spans="1:9" ht="141.75" x14ac:dyDescent="0.25">
      <c r="A52" s="186" t="s">
        <v>359</v>
      </c>
      <c r="B52" s="184" t="s">
        <v>69</v>
      </c>
      <c r="C52" s="184" t="s">
        <v>263</v>
      </c>
      <c r="D52" s="184" t="s">
        <v>264</v>
      </c>
      <c r="E52" s="184" t="s">
        <v>265</v>
      </c>
      <c r="F52" s="184" t="s">
        <v>517</v>
      </c>
      <c r="G52" s="185">
        <v>328.5</v>
      </c>
      <c r="H52" s="185">
        <v>339.9</v>
      </c>
      <c r="I52" s="185"/>
    </row>
    <row r="53" spans="1:9" ht="47.25" x14ac:dyDescent="0.25">
      <c r="A53" s="178" t="s">
        <v>266</v>
      </c>
      <c r="B53" s="179" t="s">
        <v>69</v>
      </c>
      <c r="C53" s="179" t="s">
        <v>264</v>
      </c>
      <c r="D53" s="179" t="s">
        <v>235</v>
      </c>
      <c r="E53" s="179" t="s">
        <v>477</v>
      </c>
      <c r="F53" s="179" t="s">
        <v>514</v>
      </c>
      <c r="G53" s="180">
        <v>500</v>
      </c>
      <c r="H53" s="180">
        <v>700</v>
      </c>
      <c r="I53" s="180">
        <v>900</v>
      </c>
    </row>
    <row r="54" spans="1:9" ht="47.25" x14ac:dyDescent="0.25">
      <c r="A54" s="178" t="s">
        <v>267</v>
      </c>
      <c r="B54" s="179" t="s">
        <v>69</v>
      </c>
      <c r="C54" s="179" t="s">
        <v>264</v>
      </c>
      <c r="D54" s="179" t="s">
        <v>268</v>
      </c>
      <c r="E54" s="179" t="s">
        <v>477</v>
      </c>
      <c r="F54" s="179" t="s">
        <v>514</v>
      </c>
      <c r="G54" s="180">
        <v>500</v>
      </c>
      <c r="H54" s="180">
        <v>700</v>
      </c>
      <c r="I54" s="180">
        <v>900</v>
      </c>
    </row>
    <row r="55" spans="1:9" ht="31.5" x14ac:dyDescent="0.25">
      <c r="A55" s="161" t="s">
        <v>271</v>
      </c>
      <c r="B55" s="181" t="s">
        <v>69</v>
      </c>
      <c r="C55" s="181" t="s">
        <v>264</v>
      </c>
      <c r="D55" s="181" t="s">
        <v>268</v>
      </c>
      <c r="E55" s="181" t="s">
        <v>272</v>
      </c>
      <c r="F55" s="181" t="s">
        <v>514</v>
      </c>
      <c r="G55" s="182">
        <v>500</v>
      </c>
      <c r="H55" s="182">
        <v>700</v>
      </c>
      <c r="I55" s="182">
        <v>900</v>
      </c>
    </row>
    <row r="56" spans="1:9" ht="78.75" x14ac:dyDescent="0.25">
      <c r="A56" s="183" t="s">
        <v>360</v>
      </c>
      <c r="B56" s="184" t="s">
        <v>69</v>
      </c>
      <c r="C56" s="184" t="s">
        <v>264</v>
      </c>
      <c r="D56" s="184" t="s">
        <v>268</v>
      </c>
      <c r="E56" s="184" t="s">
        <v>272</v>
      </c>
      <c r="F56" s="184" t="s">
        <v>515</v>
      </c>
      <c r="G56" s="185">
        <v>500</v>
      </c>
      <c r="H56" s="185">
        <v>700</v>
      </c>
      <c r="I56" s="185">
        <v>900</v>
      </c>
    </row>
    <row r="57" spans="1:9" ht="15.75" x14ac:dyDescent="0.25">
      <c r="A57" s="178" t="s">
        <v>84</v>
      </c>
      <c r="B57" s="179" t="s">
        <v>69</v>
      </c>
      <c r="C57" s="179" t="s">
        <v>236</v>
      </c>
      <c r="D57" s="179" t="s">
        <v>235</v>
      </c>
      <c r="E57" s="179" t="s">
        <v>477</v>
      </c>
      <c r="F57" s="179" t="s">
        <v>514</v>
      </c>
      <c r="G57" s="180">
        <v>7776</v>
      </c>
      <c r="H57" s="180">
        <v>17598.93</v>
      </c>
      <c r="I57" s="180">
        <v>6647</v>
      </c>
    </row>
    <row r="58" spans="1:9" ht="31.5" x14ac:dyDescent="0.25">
      <c r="A58" s="178" t="s">
        <v>86</v>
      </c>
      <c r="B58" s="179" t="s">
        <v>69</v>
      </c>
      <c r="C58" s="179" t="s">
        <v>236</v>
      </c>
      <c r="D58" s="179" t="s">
        <v>273</v>
      </c>
      <c r="E58" s="179" t="s">
        <v>477</v>
      </c>
      <c r="F58" s="179" t="s">
        <v>514</v>
      </c>
      <c r="G58" s="180">
        <v>7071</v>
      </c>
      <c r="H58" s="180">
        <v>16842.93</v>
      </c>
      <c r="I58" s="180">
        <v>5840</v>
      </c>
    </row>
    <row r="59" spans="1:9" ht="31.5" x14ac:dyDescent="0.25">
      <c r="A59" s="161" t="s">
        <v>197</v>
      </c>
      <c r="B59" s="181" t="s">
        <v>69</v>
      </c>
      <c r="C59" s="181" t="s">
        <v>236</v>
      </c>
      <c r="D59" s="181" t="s">
        <v>273</v>
      </c>
      <c r="E59" s="181" t="s">
        <v>275</v>
      </c>
      <c r="F59" s="181" t="s">
        <v>514</v>
      </c>
      <c r="G59" s="182">
        <v>2145</v>
      </c>
      <c r="H59" s="182">
        <v>2460</v>
      </c>
      <c r="I59" s="182">
        <v>2830</v>
      </c>
    </row>
    <row r="60" spans="1:9" ht="63" x14ac:dyDescent="0.25">
      <c r="A60" s="183" t="s">
        <v>361</v>
      </c>
      <c r="B60" s="184" t="s">
        <v>69</v>
      </c>
      <c r="C60" s="184" t="s">
        <v>236</v>
      </c>
      <c r="D60" s="184" t="s">
        <v>273</v>
      </c>
      <c r="E60" s="184" t="s">
        <v>275</v>
      </c>
      <c r="F60" s="184" t="s">
        <v>515</v>
      </c>
      <c r="G60" s="185">
        <v>2145</v>
      </c>
      <c r="H60" s="185">
        <v>2460</v>
      </c>
      <c r="I60" s="185">
        <v>2830</v>
      </c>
    </row>
    <row r="61" spans="1:9" ht="31.5" x14ac:dyDescent="0.25">
      <c r="A61" s="161" t="s">
        <v>198</v>
      </c>
      <c r="B61" s="181" t="s">
        <v>69</v>
      </c>
      <c r="C61" s="181" t="s">
        <v>236</v>
      </c>
      <c r="D61" s="181" t="s">
        <v>273</v>
      </c>
      <c r="E61" s="181" t="s">
        <v>276</v>
      </c>
      <c r="F61" s="181" t="s">
        <v>514</v>
      </c>
      <c r="G61" s="182">
        <v>3000</v>
      </c>
      <c r="H61" s="182">
        <v>3000</v>
      </c>
      <c r="I61" s="182">
        <v>3000</v>
      </c>
    </row>
    <row r="62" spans="1:9" ht="78.75" x14ac:dyDescent="0.25">
      <c r="A62" s="183" t="s">
        <v>362</v>
      </c>
      <c r="B62" s="184" t="s">
        <v>69</v>
      </c>
      <c r="C62" s="184" t="s">
        <v>236</v>
      </c>
      <c r="D62" s="184" t="s">
        <v>273</v>
      </c>
      <c r="E62" s="184" t="s">
        <v>276</v>
      </c>
      <c r="F62" s="184" t="s">
        <v>515</v>
      </c>
      <c r="G62" s="185">
        <v>3000</v>
      </c>
      <c r="H62" s="185">
        <v>3000</v>
      </c>
      <c r="I62" s="185">
        <v>3000</v>
      </c>
    </row>
    <row r="63" spans="1:9" ht="141.75" x14ac:dyDescent="0.25">
      <c r="A63" s="187" t="s">
        <v>277</v>
      </c>
      <c r="B63" s="181" t="s">
        <v>69</v>
      </c>
      <c r="C63" s="181" t="s">
        <v>236</v>
      </c>
      <c r="D63" s="181" t="s">
        <v>273</v>
      </c>
      <c r="E63" s="181" t="s">
        <v>278</v>
      </c>
      <c r="F63" s="181" t="s">
        <v>514</v>
      </c>
      <c r="G63" s="182">
        <v>1916</v>
      </c>
      <c r="H63" s="182"/>
      <c r="I63" s="182"/>
    </row>
    <row r="64" spans="1:9" ht="189" x14ac:dyDescent="0.25">
      <c r="A64" s="186" t="s">
        <v>363</v>
      </c>
      <c r="B64" s="184" t="s">
        <v>69</v>
      </c>
      <c r="C64" s="184" t="s">
        <v>236</v>
      </c>
      <c r="D64" s="184" t="s">
        <v>273</v>
      </c>
      <c r="E64" s="184" t="s">
        <v>278</v>
      </c>
      <c r="F64" s="184" t="s">
        <v>515</v>
      </c>
      <c r="G64" s="185">
        <v>1916</v>
      </c>
      <c r="H64" s="185"/>
      <c r="I64" s="185"/>
    </row>
    <row r="65" spans="1:9" ht="47.25" x14ac:dyDescent="0.25">
      <c r="A65" s="161" t="s">
        <v>280</v>
      </c>
      <c r="B65" s="181" t="s">
        <v>69</v>
      </c>
      <c r="C65" s="181" t="s">
        <v>236</v>
      </c>
      <c r="D65" s="181" t="s">
        <v>273</v>
      </c>
      <c r="E65" s="181" t="s">
        <v>281</v>
      </c>
      <c r="F65" s="181" t="s">
        <v>514</v>
      </c>
      <c r="G65" s="182">
        <v>10</v>
      </c>
      <c r="H65" s="182">
        <v>10</v>
      </c>
      <c r="I65" s="182">
        <v>10</v>
      </c>
    </row>
    <row r="66" spans="1:9" ht="94.5" x14ac:dyDescent="0.25">
      <c r="A66" s="183" t="s">
        <v>364</v>
      </c>
      <c r="B66" s="184" t="s">
        <v>69</v>
      </c>
      <c r="C66" s="184" t="s">
        <v>236</v>
      </c>
      <c r="D66" s="184" t="s">
        <v>273</v>
      </c>
      <c r="E66" s="184" t="s">
        <v>281</v>
      </c>
      <c r="F66" s="184" t="s">
        <v>515</v>
      </c>
      <c r="G66" s="185">
        <v>10</v>
      </c>
      <c r="H66" s="185">
        <v>10</v>
      </c>
      <c r="I66" s="185">
        <v>10</v>
      </c>
    </row>
    <row r="67" spans="1:9" ht="78.75" x14ac:dyDescent="0.25">
      <c r="A67" s="161" t="s">
        <v>365</v>
      </c>
      <c r="B67" s="181" t="s">
        <v>69</v>
      </c>
      <c r="C67" s="181" t="s">
        <v>236</v>
      </c>
      <c r="D67" s="181" t="s">
        <v>273</v>
      </c>
      <c r="E67" s="181" t="s">
        <v>481</v>
      </c>
      <c r="F67" s="181" t="s">
        <v>514</v>
      </c>
      <c r="G67" s="182"/>
      <c r="H67" s="182">
        <v>11372.93</v>
      </c>
      <c r="I67" s="182"/>
    </row>
    <row r="68" spans="1:9" ht="126" x14ac:dyDescent="0.25">
      <c r="A68" s="183" t="s">
        <v>366</v>
      </c>
      <c r="B68" s="184" t="s">
        <v>69</v>
      </c>
      <c r="C68" s="184" t="s">
        <v>236</v>
      </c>
      <c r="D68" s="184" t="s">
        <v>273</v>
      </c>
      <c r="E68" s="184" t="s">
        <v>481</v>
      </c>
      <c r="F68" s="184" t="s">
        <v>515</v>
      </c>
      <c r="G68" s="185"/>
      <c r="H68" s="185">
        <v>11372.93</v>
      </c>
      <c r="I68" s="185"/>
    </row>
    <row r="69" spans="1:9" ht="31.5" x14ac:dyDescent="0.25">
      <c r="A69" s="178" t="s">
        <v>88</v>
      </c>
      <c r="B69" s="179" t="s">
        <v>69</v>
      </c>
      <c r="C69" s="179" t="s">
        <v>236</v>
      </c>
      <c r="D69" s="179" t="s">
        <v>282</v>
      </c>
      <c r="E69" s="179" t="s">
        <v>477</v>
      </c>
      <c r="F69" s="179" t="s">
        <v>514</v>
      </c>
      <c r="G69" s="180">
        <v>705</v>
      </c>
      <c r="H69" s="180">
        <v>756</v>
      </c>
      <c r="I69" s="180">
        <v>807</v>
      </c>
    </row>
    <row r="70" spans="1:9" ht="31.5" x14ac:dyDescent="0.25">
      <c r="A70" s="161" t="s">
        <v>284</v>
      </c>
      <c r="B70" s="181" t="s">
        <v>69</v>
      </c>
      <c r="C70" s="181" t="s">
        <v>236</v>
      </c>
      <c r="D70" s="181" t="s">
        <v>282</v>
      </c>
      <c r="E70" s="181" t="s">
        <v>285</v>
      </c>
      <c r="F70" s="181" t="s">
        <v>514</v>
      </c>
      <c r="G70" s="182">
        <v>5</v>
      </c>
      <c r="H70" s="182">
        <v>6</v>
      </c>
      <c r="I70" s="182">
        <v>7</v>
      </c>
    </row>
    <row r="71" spans="1:9" ht="94.5" x14ac:dyDescent="0.25">
      <c r="A71" s="183" t="s">
        <v>367</v>
      </c>
      <c r="B71" s="184" t="s">
        <v>69</v>
      </c>
      <c r="C71" s="184" t="s">
        <v>236</v>
      </c>
      <c r="D71" s="184" t="s">
        <v>282</v>
      </c>
      <c r="E71" s="184" t="s">
        <v>285</v>
      </c>
      <c r="F71" s="184" t="s">
        <v>515</v>
      </c>
      <c r="G71" s="185">
        <v>5</v>
      </c>
      <c r="H71" s="185">
        <v>6</v>
      </c>
      <c r="I71" s="185">
        <v>7</v>
      </c>
    </row>
    <row r="72" spans="1:9" ht="31.5" x14ac:dyDescent="0.25">
      <c r="A72" s="161" t="s">
        <v>286</v>
      </c>
      <c r="B72" s="181" t="s">
        <v>69</v>
      </c>
      <c r="C72" s="181" t="s">
        <v>236</v>
      </c>
      <c r="D72" s="181" t="s">
        <v>282</v>
      </c>
      <c r="E72" s="181" t="s">
        <v>287</v>
      </c>
      <c r="F72" s="181" t="s">
        <v>514</v>
      </c>
      <c r="G72" s="182">
        <v>700</v>
      </c>
      <c r="H72" s="182">
        <v>750</v>
      </c>
      <c r="I72" s="182">
        <v>800</v>
      </c>
    </row>
    <row r="73" spans="1:9" ht="63" x14ac:dyDescent="0.25">
      <c r="A73" s="183" t="s">
        <v>368</v>
      </c>
      <c r="B73" s="184" t="s">
        <v>69</v>
      </c>
      <c r="C73" s="184" t="s">
        <v>236</v>
      </c>
      <c r="D73" s="184" t="s">
        <v>282</v>
      </c>
      <c r="E73" s="184" t="s">
        <v>287</v>
      </c>
      <c r="F73" s="184" t="s">
        <v>515</v>
      </c>
      <c r="G73" s="185">
        <v>700</v>
      </c>
      <c r="H73" s="185">
        <v>750</v>
      </c>
      <c r="I73" s="185">
        <v>800</v>
      </c>
    </row>
    <row r="74" spans="1:9" ht="31.5" x14ac:dyDescent="0.25">
      <c r="A74" s="178" t="s">
        <v>90</v>
      </c>
      <c r="B74" s="179" t="s">
        <v>69</v>
      </c>
      <c r="C74" s="179" t="s">
        <v>288</v>
      </c>
      <c r="D74" s="179" t="s">
        <v>235</v>
      </c>
      <c r="E74" s="179" t="s">
        <v>477</v>
      </c>
      <c r="F74" s="179" t="s">
        <v>514</v>
      </c>
      <c r="G74" s="180">
        <v>32880.5</v>
      </c>
      <c r="H74" s="180">
        <v>16897.599999999999</v>
      </c>
      <c r="I74" s="180">
        <v>13637.4</v>
      </c>
    </row>
    <row r="75" spans="1:9" ht="15.75" x14ac:dyDescent="0.25">
      <c r="A75" s="178" t="s">
        <v>92</v>
      </c>
      <c r="B75" s="179" t="s">
        <v>69</v>
      </c>
      <c r="C75" s="179" t="s">
        <v>288</v>
      </c>
      <c r="D75" s="179" t="s">
        <v>234</v>
      </c>
      <c r="E75" s="179" t="s">
        <v>477</v>
      </c>
      <c r="F75" s="179" t="s">
        <v>514</v>
      </c>
      <c r="G75" s="180">
        <v>1676.03</v>
      </c>
      <c r="H75" s="180">
        <v>1700</v>
      </c>
      <c r="I75" s="180">
        <v>1900</v>
      </c>
    </row>
    <row r="76" spans="1:9" ht="47.25" x14ac:dyDescent="0.25">
      <c r="A76" s="161" t="s">
        <v>289</v>
      </c>
      <c r="B76" s="181" t="s">
        <v>69</v>
      </c>
      <c r="C76" s="181" t="s">
        <v>288</v>
      </c>
      <c r="D76" s="181" t="s">
        <v>234</v>
      </c>
      <c r="E76" s="181" t="s">
        <v>290</v>
      </c>
      <c r="F76" s="181" t="s">
        <v>514</v>
      </c>
      <c r="G76" s="182">
        <v>35.03</v>
      </c>
      <c r="H76" s="182"/>
      <c r="I76" s="182"/>
    </row>
    <row r="77" spans="1:9" ht="63" x14ac:dyDescent="0.25">
      <c r="A77" s="183" t="s">
        <v>369</v>
      </c>
      <c r="B77" s="184" t="s">
        <v>69</v>
      </c>
      <c r="C77" s="184" t="s">
        <v>288</v>
      </c>
      <c r="D77" s="184" t="s">
        <v>234</v>
      </c>
      <c r="E77" s="184" t="s">
        <v>290</v>
      </c>
      <c r="F77" s="184" t="s">
        <v>518</v>
      </c>
      <c r="G77" s="185">
        <v>35.03</v>
      </c>
      <c r="H77" s="185"/>
      <c r="I77" s="185"/>
    </row>
    <row r="78" spans="1:9" ht="63" x14ac:dyDescent="0.25">
      <c r="A78" s="161" t="s">
        <v>182</v>
      </c>
      <c r="B78" s="181" t="s">
        <v>69</v>
      </c>
      <c r="C78" s="181" t="s">
        <v>288</v>
      </c>
      <c r="D78" s="181" t="s">
        <v>234</v>
      </c>
      <c r="E78" s="181" t="s">
        <v>291</v>
      </c>
      <c r="F78" s="181" t="s">
        <v>514</v>
      </c>
      <c r="G78" s="182">
        <v>341</v>
      </c>
      <c r="H78" s="182">
        <v>300</v>
      </c>
      <c r="I78" s="182">
        <v>400</v>
      </c>
    </row>
    <row r="79" spans="1:9" ht="110.25" x14ac:dyDescent="0.25">
      <c r="A79" s="183" t="s">
        <v>370</v>
      </c>
      <c r="B79" s="184" t="s">
        <v>69</v>
      </c>
      <c r="C79" s="184" t="s">
        <v>288</v>
      </c>
      <c r="D79" s="184" t="s">
        <v>234</v>
      </c>
      <c r="E79" s="184" t="s">
        <v>291</v>
      </c>
      <c r="F79" s="184" t="s">
        <v>515</v>
      </c>
      <c r="G79" s="185">
        <v>341</v>
      </c>
      <c r="H79" s="185">
        <v>300</v>
      </c>
      <c r="I79" s="185">
        <v>400</v>
      </c>
    </row>
    <row r="80" spans="1:9" ht="63" x14ac:dyDescent="0.25">
      <c r="A80" s="161" t="s">
        <v>292</v>
      </c>
      <c r="B80" s="181" t="s">
        <v>69</v>
      </c>
      <c r="C80" s="181" t="s">
        <v>288</v>
      </c>
      <c r="D80" s="181" t="s">
        <v>234</v>
      </c>
      <c r="E80" s="181" t="s">
        <v>293</v>
      </c>
      <c r="F80" s="181" t="s">
        <v>514</v>
      </c>
      <c r="G80" s="182">
        <v>1300</v>
      </c>
      <c r="H80" s="182">
        <v>1400</v>
      </c>
      <c r="I80" s="182">
        <v>1500</v>
      </c>
    </row>
    <row r="81" spans="1:9" ht="110.25" x14ac:dyDescent="0.25">
      <c r="A81" s="183" t="s">
        <v>371</v>
      </c>
      <c r="B81" s="184" t="s">
        <v>69</v>
      </c>
      <c r="C81" s="184" t="s">
        <v>288</v>
      </c>
      <c r="D81" s="184" t="s">
        <v>234</v>
      </c>
      <c r="E81" s="184" t="s">
        <v>293</v>
      </c>
      <c r="F81" s="184" t="s">
        <v>515</v>
      </c>
      <c r="G81" s="185">
        <v>1300</v>
      </c>
      <c r="H81" s="185">
        <v>1400</v>
      </c>
      <c r="I81" s="185">
        <v>1500</v>
      </c>
    </row>
    <row r="82" spans="1:9" ht="15.75" x14ac:dyDescent="0.25">
      <c r="A82" s="178" t="s">
        <v>94</v>
      </c>
      <c r="B82" s="179" t="s">
        <v>69</v>
      </c>
      <c r="C82" s="179" t="s">
        <v>288</v>
      </c>
      <c r="D82" s="179" t="s">
        <v>263</v>
      </c>
      <c r="E82" s="179" t="s">
        <v>477</v>
      </c>
      <c r="F82" s="179" t="s">
        <v>514</v>
      </c>
      <c r="G82" s="180">
        <v>238.22</v>
      </c>
      <c r="H82" s="180">
        <v>100</v>
      </c>
      <c r="I82" s="180">
        <v>100</v>
      </c>
    </row>
    <row r="83" spans="1:9" ht="78.75" x14ac:dyDescent="0.25">
      <c r="A83" s="161" t="s">
        <v>186</v>
      </c>
      <c r="B83" s="181" t="s">
        <v>69</v>
      </c>
      <c r="C83" s="181" t="s">
        <v>288</v>
      </c>
      <c r="D83" s="181" t="s">
        <v>263</v>
      </c>
      <c r="E83" s="181" t="s">
        <v>294</v>
      </c>
      <c r="F83" s="181" t="s">
        <v>514</v>
      </c>
      <c r="G83" s="182">
        <v>138.22</v>
      </c>
      <c r="H83" s="182"/>
      <c r="I83" s="182"/>
    </row>
    <row r="84" spans="1:9" ht="94.5" x14ac:dyDescent="0.25">
      <c r="A84" s="183" t="s">
        <v>372</v>
      </c>
      <c r="B84" s="184" t="s">
        <v>69</v>
      </c>
      <c r="C84" s="184" t="s">
        <v>288</v>
      </c>
      <c r="D84" s="184" t="s">
        <v>263</v>
      </c>
      <c r="E84" s="184" t="s">
        <v>294</v>
      </c>
      <c r="F84" s="184" t="s">
        <v>518</v>
      </c>
      <c r="G84" s="185">
        <v>138.22</v>
      </c>
      <c r="H84" s="185"/>
      <c r="I84" s="185"/>
    </row>
    <row r="85" spans="1:9" ht="63" x14ac:dyDescent="0.25">
      <c r="A85" s="161" t="s">
        <v>182</v>
      </c>
      <c r="B85" s="181" t="s">
        <v>69</v>
      </c>
      <c r="C85" s="181" t="s">
        <v>288</v>
      </c>
      <c r="D85" s="181" t="s">
        <v>263</v>
      </c>
      <c r="E85" s="181" t="s">
        <v>291</v>
      </c>
      <c r="F85" s="181" t="s">
        <v>514</v>
      </c>
      <c r="G85" s="182">
        <v>100</v>
      </c>
      <c r="H85" s="182">
        <v>100</v>
      </c>
      <c r="I85" s="182">
        <v>100</v>
      </c>
    </row>
    <row r="86" spans="1:9" ht="110.25" x14ac:dyDescent="0.25">
      <c r="A86" s="183" t="s">
        <v>370</v>
      </c>
      <c r="B86" s="184" t="s">
        <v>69</v>
      </c>
      <c r="C86" s="184" t="s">
        <v>288</v>
      </c>
      <c r="D86" s="184" t="s">
        <v>263</v>
      </c>
      <c r="E86" s="184" t="s">
        <v>291</v>
      </c>
      <c r="F86" s="184" t="s">
        <v>515</v>
      </c>
      <c r="G86" s="185">
        <v>100</v>
      </c>
      <c r="H86" s="185">
        <v>100</v>
      </c>
      <c r="I86" s="185">
        <v>100</v>
      </c>
    </row>
    <row r="87" spans="1:9" ht="15.75" x14ac:dyDescent="0.25">
      <c r="A87" s="178" t="s">
        <v>96</v>
      </c>
      <c r="B87" s="179" t="s">
        <v>69</v>
      </c>
      <c r="C87" s="179" t="s">
        <v>288</v>
      </c>
      <c r="D87" s="179" t="s">
        <v>264</v>
      </c>
      <c r="E87" s="179" t="s">
        <v>477</v>
      </c>
      <c r="F87" s="179" t="s">
        <v>514</v>
      </c>
      <c r="G87" s="180">
        <v>30966.25</v>
      </c>
      <c r="H87" s="180">
        <v>15097.6</v>
      </c>
      <c r="I87" s="180">
        <v>11637.4</v>
      </c>
    </row>
    <row r="88" spans="1:9" ht="15.75" x14ac:dyDescent="0.25">
      <c r="A88" s="161" t="s">
        <v>295</v>
      </c>
      <c r="B88" s="181" t="s">
        <v>69</v>
      </c>
      <c r="C88" s="181" t="s">
        <v>288</v>
      </c>
      <c r="D88" s="181" t="s">
        <v>264</v>
      </c>
      <c r="E88" s="181" t="s">
        <v>296</v>
      </c>
      <c r="F88" s="181" t="s">
        <v>514</v>
      </c>
      <c r="G88" s="182">
        <v>5000</v>
      </c>
      <c r="H88" s="182">
        <v>5800</v>
      </c>
      <c r="I88" s="182">
        <v>6000</v>
      </c>
    </row>
    <row r="89" spans="1:9" ht="63" x14ac:dyDescent="0.25">
      <c r="A89" s="183" t="s">
        <v>373</v>
      </c>
      <c r="B89" s="184" t="s">
        <v>69</v>
      </c>
      <c r="C89" s="184" t="s">
        <v>288</v>
      </c>
      <c r="D89" s="184" t="s">
        <v>264</v>
      </c>
      <c r="E89" s="184" t="s">
        <v>296</v>
      </c>
      <c r="F89" s="184" t="s">
        <v>515</v>
      </c>
      <c r="G89" s="185">
        <v>5000</v>
      </c>
      <c r="H89" s="185">
        <v>5800</v>
      </c>
      <c r="I89" s="185">
        <v>6000</v>
      </c>
    </row>
    <row r="90" spans="1:9" ht="31.5" x14ac:dyDescent="0.25">
      <c r="A90" s="161" t="s">
        <v>374</v>
      </c>
      <c r="B90" s="181" t="s">
        <v>69</v>
      </c>
      <c r="C90" s="181" t="s">
        <v>288</v>
      </c>
      <c r="D90" s="181" t="s">
        <v>264</v>
      </c>
      <c r="E90" s="181" t="s">
        <v>375</v>
      </c>
      <c r="F90" s="181" t="s">
        <v>514</v>
      </c>
      <c r="G90" s="182">
        <v>300</v>
      </c>
      <c r="H90" s="182">
        <v>300</v>
      </c>
      <c r="I90" s="182"/>
    </row>
    <row r="91" spans="1:9" ht="63" x14ac:dyDescent="0.25">
      <c r="A91" s="183" t="s">
        <v>376</v>
      </c>
      <c r="B91" s="184" t="s">
        <v>69</v>
      </c>
      <c r="C91" s="184" t="s">
        <v>288</v>
      </c>
      <c r="D91" s="184" t="s">
        <v>264</v>
      </c>
      <c r="E91" s="184" t="s">
        <v>375</v>
      </c>
      <c r="F91" s="184" t="s">
        <v>515</v>
      </c>
      <c r="G91" s="185">
        <v>300</v>
      </c>
      <c r="H91" s="185">
        <v>300</v>
      </c>
      <c r="I91" s="185"/>
    </row>
    <row r="92" spans="1:9" ht="15.75" x14ac:dyDescent="0.25">
      <c r="A92" s="161" t="s">
        <v>297</v>
      </c>
      <c r="B92" s="181" t="s">
        <v>69</v>
      </c>
      <c r="C92" s="181" t="s">
        <v>288</v>
      </c>
      <c r="D92" s="181" t="s">
        <v>264</v>
      </c>
      <c r="E92" s="181" t="s">
        <v>298</v>
      </c>
      <c r="F92" s="181" t="s">
        <v>514</v>
      </c>
      <c r="G92" s="182">
        <v>4960.95</v>
      </c>
      <c r="H92" s="182">
        <v>8797.6</v>
      </c>
      <c r="I92" s="182">
        <v>5437.4</v>
      </c>
    </row>
    <row r="93" spans="1:9" ht="78.75" x14ac:dyDescent="0.25">
      <c r="A93" s="183" t="s">
        <v>377</v>
      </c>
      <c r="B93" s="184" t="s">
        <v>69</v>
      </c>
      <c r="C93" s="184" t="s">
        <v>288</v>
      </c>
      <c r="D93" s="184" t="s">
        <v>264</v>
      </c>
      <c r="E93" s="184" t="s">
        <v>298</v>
      </c>
      <c r="F93" s="184" t="s">
        <v>515</v>
      </c>
      <c r="G93" s="185">
        <v>4960.95</v>
      </c>
      <c r="H93" s="185">
        <v>8797.6</v>
      </c>
      <c r="I93" s="185">
        <v>5437.4</v>
      </c>
    </row>
    <row r="94" spans="1:9" ht="31.5" x14ac:dyDescent="0.25">
      <c r="A94" s="161" t="s">
        <v>195</v>
      </c>
      <c r="B94" s="181" t="s">
        <v>69</v>
      </c>
      <c r="C94" s="181" t="s">
        <v>288</v>
      </c>
      <c r="D94" s="181" t="s">
        <v>264</v>
      </c>
      <c r="E94" s="181" t="s">
        <v>194</v>
      </c>
      <c r="F94" s="181" t="s">
        <v>514</v>
      </c>
      <c r="G94" s="182">
        <v>5566.98</v>
      </c>
      <c r="H94" s="182">
        <v>200</v>
      </c>
      <c r="I94" s="182">
        <v>200</v>
      </c>
    </row>
    <row r="95" spans="1:9" ht="78.75" x14ac:dyDescent="0.25">
      <c r="A95" s="183" t="s">
        <v>378</v>
      </c>
      <c r="B95" s="184" t="s">
        <v>69</v>
      </c>
      <c r="C95" s="184" t="s">
        <v>288</v>
      </c>
      <c r="D95" s="184" t="s">
        <v>264</v>
      </c>
      <c r="E95" s="184" t="s">
        <v>194</v>
      </c>
      <c r="F95" s="184" t="s">
        <v>515</v>
      </c>
      <c r="G95" s="185">
        <v>5566.98</v>
      </c>
      <c r="H95" s="185">
        <v>200</v>
      </c>
      <c r="I95" s="185">
        <v>200</v>
      </c>
    </row>
    <row r="96" spans="1:9" ht="126" x14ac:dyDescent="0.25">
      <c r="A96" s="187" t="s">
        <v>299</v>
      </c>
      <c r="B96" s="181" t="s">
        <v>69</v>
      </c>
      <c r="C96" s="181" t="s">
        <v>288</v>
      </c>
      <c r="D96" s="181" t="s">
        <v>264</v>
      </c>
      <c r="E96" s="181" t="s">
        <v>300</v>
      </c>
      <c r="F96" s="181" t="s">
        <v>514</v>
      </c>
      <c r="G96" s="182">
        <v>2499.48</v>
      </c>
      <c r="H96" s="182"/>
      <c r="I96" s="182"/>
    </row>
    <row r="97" spans="1:9" ht="189" x14ac:dyDescent="0.25">
      <c r="A97" s="186" t="s">
        <v>379</v>
      </c>
      <c r="B97" s="184" t="s">
        <v>69</v>
      </c>
      <c r="C97" s="184" t="s">
        <v>288</v>
      </c>
      <c r="D97" s="184" t="s">
        <v>264</v>
      </c>
      <c r="E97" s="184" t="s">
        <v>300</v>
      </c>
      <c r="F97" s="184" t="s">
        <v>515</v>
      </c>
      <c r="G97" s="185">
        <v>2499.48</v>
      </c>
      <c r="H97" s="185"/>
      <c r="I97" s="185"/>
    </row>
    <row r="98" spans="1:9" ht="63" x14ac:dyDescent="0.25">
      <c r="A98" s="161" t="s">
        <v>202</v>
      </c>
      <c r="B98" s="181" t="s">
        <v>69</v>
      </c>
      <c r="C98" s="181" t="s">
        <v>288</v>
      </c>
      <c r="D98" s="181" t="s">
        <v>264</v>
      </c>
      <c r="E98" s="181" t="s">
        <v>482</v>
      </c>
      <c r="F98" s="181" t="s">
        <v>514</v>
      </c>
      <c r="G98" s="182">
        <v>748.13</v>
      </c>
      <c r="H98" s="182"/>
      <c r="I98" s="182"/>
    </row>
    <row r="99" spans="1:9" ht="110.25" x14ac:dyDescent="0.25">
      <c r="A99" s="183" t="s">
        <v>380</v>
      </c>
      <c r="B99" s="184" t="s">
        <v>69</v>
      </c>
      <c r="C99" s="184" t="s">
        <v>288</v>
      </c>
      <c r="D99" s="184" t="s">
        <v>264</v>
      </c>
      <c r="E99" s="184" t="s">
        <v>482</v>
      </c>
      <c r="F99" s="184" t="s">
        <v>515</v>
      </c>
      <c r="G99" s="185">
        <v>748.13</v>
      </c>
      <c r="H99" s="185"/>
      <c r="I99" s="185"/>
    </row>
    <row r="100" spans="1:9" ht="31.5" x14ac:dyDescent="0.25">
      <c r="A100" s="161" t="s">
        <v>394</v>
      </c>
      <c r="B100" s="181" t="s">
        <v>69</v>
      </c>
      <c r="C100" s="181" t="s">
        <v>288</v>
      </c>
      <c r="D100" s="181" t="s">
        <v>264</v>
      </c>
      <c r="E100" s="181" t="s">
        <v>483</v>
      </c>
      <c r="F100" s="181" t="s">
        <v>514</v>
      </c>
      <c r="G100" s="182">
        <v>11890.71</v>
      </c>
      <c r="H100" s="182"/>
      <c r="I100" s="182"/>
    </row>
    <row r="101" spans="1:9" ht="78.75" x14ac:dyDescent="0.25">
      <c r="A101" s="183" t="s">
        <v>484</v>
      </c>
      <c r="B101" s="184" t="s">
        <v>69</v>
      </c>
      <c r="C101" s="184" t="s">
        <v>288</v>
      </c>
      <c r="D101" s="184" t="s">
        <v>264</v>
      </c>
      <c r="E101" s="184" t="s">
        <v>483</v>
      </c>
      <c r="F101" s="184" t="s">
        <v>515</v>
      </c>
      <c r="G101" s="185">
        <v>11890.71</v>
      </c>
      <c r="H101" s="185"/>
      <c r="I101" s="185"/>
    </row>
    <row r="102" spans="1:9" ht="15.75" x14ac:dyDescent="0.25">
      <c r="A102" s="178" t="s">
        <v>98</v>
      </c>
      <c r="B102" s="179" t="s">
        <v>69</v>
      </c>
      <c r="C102" s="179" t="s">
        <v>301</v>
      </c>
      <c r="D102" s="179" t="s">
        <v>235</v>
      </c>
      <c r="E102" s="179" t="s">
        <v>477</v>
      </c>
      <c r="F102" s="179" t="s">
        <v>514</v>
      </c>
      <c r="G102" s="180">
        <v>917.43</v>
      </c>
      <c r="H102" s="180">
        <v>758.62</v>
      </c>
      <c r="I102" s="180">
        <v>758.62</v>
      </c>
    </row>
    <row r="103" spans="1:9" ht="47.25" x14ac:dyDescent="0.25">
      <c r="A103" s="178" t="s">
        <v>381</v>
      </c>
      <c r="B103" s="179" t="s">
        <v>69</v>
      </c>
      <c r="C103" s="179" t="s">
        <v>301</v>
      </c>
      <c r="D103" s="179" t="s">
        <v>288</v>
      </c>
      <c r="E103" s="179" t="s">
        <v>477</v>
      </c>
      <c r="F103" s="179" t="s">
        <v>514</v>
      </c>
      <c r="G103" s="180">
        <v>100</v>
      </c>
      <c r="H103" s="180">
        <v>100</v>
      </c>
      <c r="I103" s="180">
        <v>100</v>
      </c>
    </row>
    <row r="104" spans="1:9" ht="31.5" x14ac:dyDescent="0.25">
      <c r="A104" s="161" t="s">
        <v>178</v>
      </c>
      <c r="B104" s="181" t="s">
        <v>69</v>
      </c>
      <c r="C104" s="181" t="s">
        <v>301</v>
      </c>
      <c r="D104" s="181" t="s">
        <v>288</v>
      </c>
      <c r="E104" s="181" t="s">
        <v>248</v>
      </c>
      <c r="F104" s="181" t="s">
        <v>514</v>
      </c>
      <c r="G104" s="182">
        <v>100</v>
      </c>
      <c r="H104" s="182">
        <v>100</v>
      </c>
      <c r="I104" s="182">
        <v>100</v>
      </c>
    </row>
    <row r="105" spans="1:9" ht="63" x14ac:dyDescent="0.25">
      <c r="A105" s="183" t="s">
        <v>352</v>
      </c>
      <c r="B105" s="184" t="s">
        <v>69</v>
      </c>
      <c r="C105" s="184" t="s">
        <v>301</v>
      </c>
      <c r="D105" s="184" t="s">
        <v>288</v>
      </c>
      <c r="E105" s="184" t="s">
        <v>248</v>
      </c>
      <c r="F105" s="184" t="s">
        <v>515</v>
      </c>
      <c r="G105" s="185">
        <v>100</v>
      </c>
      <c r="H105" s="185">
        <v>100</v>
      </c>
      <c r="I105" s="185">
        <v>100</v>
      </c>
    </row>
    <row r="106" spans="1:9" ht="15.75" x14ac:dyDescent="0.25">
      <c r="A106" s="178" t="s">
        <v>302</v>
      </c>
      <c r="B106" s="179" t="s">
        <v>69</v>
      </c>
      <c r="C106" s="179" t="s">
        <v>301</v>
      </c>
      <c r="D106" s="179" t="s">
        <v>301</v>
      </c>
      <c r="E106" s="179" t="s">
        <v>477</v>
      </c>
      <c r="F106" s="179" t="s">
        <v>514</v>
      </c>
      <c r="G106" s="180">
        <v>817.43</v>
      </c>
      <c r="H106" s="180">
        <v>658.62</v>
      </c>
      <c r="I106" s="180">
        <v>658.62</v>
      </c>
    </row>
    <row r="107" spans="1:9" ht="31.5" x14ac:dyDescent="0.25">
      <c r="A107" s="161" t="s">
        <v>304</v>
      </c>
      <c r="B107" s="181" t="s">
        <v>69</v>
      </c>
      <c r="C107" s="181" t="s">
        <v>301</v>
      </c>
      <c r="D107" s="181" t="s">
        <v>301</v>
      </c>
      <c r="E107" s="181" t="s">
        <v>305</v>
      </c>
      <c r="F107" s="181" t="s">
        <v>514</v>
      </c>
      <c r="G107" s="182">
        <v>210</v>
      </c>
      <c r="H107" s="182">
        <v>210</v>
      </c>
      <c r="I107" s="182">
        <v>210</v>
      </c>
    </row>
    <row r="108" spans="1:9" ht="78.75" x14ac:dyDescent="0.25">
      <c r="A108" s="183" t="s">
        <v>382</v>
      </c>
      <c r="B108" s="184" t="s">
        <v>69</v>
      </c>
      <c r="C108" s="184" t="s">
        <v>301</v>
      </c>
      <c r="D108" s="184" t="s">
        <v>301</v>
      </c>
      <c r="E108" s="184" t="s">
        <v>305</v>
      </c>
      <c r="F108" s="184" t="s">
        <v>515</v>
      </c>
      <c r="G108" s="185">
        <v>210</v>
      </c>
      <c r="H108" s="185">
        <v>210</v>
      </c>
      <c r="I108" s="185">
        <v>210</v>
      </c>
    </row>
    <row r="109" spans="1:9" ht="47.25" x14ac:dyDescent="0.25">
      <c r="A109" s="161" t="s">
        <v>306</v>
      </c>
      <c r="B109" s="181" t="s">
        <v>69</v>
      </c>
      <c r="C109" s="181" t="s">
        <v>301</v>
      </c>
      <c r="D109" s="181" t="s">
        <v>301</v>
      </c>
      <c r="E109" s="181" t="s">
        <v>307</v>
      </c>
      <c r="F109" s="181" t="s">
        <v>514</v>
      </c>
      <c r="G109" s="182">
        <v>607.42999999999995</v>
      </c>
      <c r="H109" s="182">
        <v>448.62</v>
      </c>
      <c r="I109" s="182">
        <v>448.62</v>
      </c>
    </row>
    <row r="110" spans="1:9" ht="141.75" x14ac:dyDescent="0.25">
      <c r="A110" s="186" t="s">
        <v>383</v>
      </c>
      <c r="B110" s="184" t="s">
        <v>69</v>
      </c>
      <c r="C110" s="184" t="s">
        <v>301</v>
      </c>
      <c r="D110" s="184" t="s">
        <v>301</v>
      </c>
      <c r="E110" s="184" t="s">
        <v>307</v>
      </c>
      <c r="F110" s="184" t="s">
        <v>517</v>
      </c>
      <c r="G110" s="185">
        <v>607.42999999999995</v>
      </c>
      <c r="H110" s="185">
        <v>448.62</v>
      </c>
      <c r="I110" s="185">
        <v>448.62</v>
      </c>
    </row>
    <row r="111" spans="1:9" ht="15.75" x14ac:dyDescent="0.25">
      <c r="A111" s="178" t="s">
        <v>106</v>
      </c>
      <c r="B111" s="179" t="s">
        <v>69</v>
      </c>
      <c r="C111" s="179" t="s">
        <v>308</v>
      </c>
      <c r="D111" s="179" t="s">
        <v>235</v>
      </c>
      <c r="E111" s="179" t="s">
        <v>477</v>
      </c>
      <c r="F111" s="179" t="s">
        <v>514</v>
      </c>
      <c r="G111" s="180">
        <v>13711.8</v>
      </c>
      <c r="H111" s="180">
        <v>14345.64</v>
      </c>
      <c r="I111" s="180">
        <v>15222.22</v>
      </c>
    </row>
    <row r="112" spans="1:9" ht="15.75" x14ac:dyDescent="0.25">
      <c r="A112" s="178" t="s">
        <v>108</v>
      </c>
      <c r="B112" s="179" t="s">
        <v>69</v>
      </c>
      <c r="C112" s="179" t="s">
        <v>308</v>
      </c>
      <c r="D112" s="179" t="s">
        <v>234</v>
      </c>
      <c r="E112" s="179" t="s">
        <v>477</v>
      </c>
      <c r="F112" s="179" t="s">
        <v>514</v>
      </c>
      <c r="G112" s="180">
        <v>13711.8</v>
      </c>
      <c r="H112" s="180">
        <v>14345.64</v>
      </c>
      <c r="I112" s="180">
        <v>15222.22</v>
      </c>
    </row>
    <row r="113" spans="1:9" ht="47.25" x14ac:dyDescent="0.25">
      <c r="A113" s="161" t="s">
        <v>309</v>
      </c>
      <c r="B113" s="181" t="s">
        <v>69</v>
      </c>
      <c r="C113" s="181" t="s">
        <v>308</v>
      </c>
      <c r="D113" s="181" t="s">
        <v>234</v>
      </c>
      <c r="E113" s="181" t="s">
        <v>190</v>
      </c>
      <c r="F113" s="181" t="s">
        <v>514</v>
      </c>
      <c r="G113" s="182">
        <v>7193.83</v>
      </c>
      <c r="H113" s="182">
        <v>7442.1</v>
      </c>
      <c r="I113" s="182">
        <v>7777.49</v>
      </c>
    </row>
    <row r="114" spans="1:9" ht="141.75" x14ac:dyDescent="0.25">
      <c r="A114" s="186" t="s">
        <v>384</v>
      </c>
      <c r="B114" s="184" t="s">
        <v>69</v>
      </c>
      <c r="C114" s="184" t="s">
        <v>308</v>
      </c>
      <c r="D114" s="184" t="s">
        <v>234</v>
      </c>
      <c r="E114" s="184" t="s">
        <v>190</v>
      </c>
      <c r="F114" s="184" t="s">
        <v>517</v>
      </c>
      <c r="G114" s="185">
        <v>5250.83</v>
      </c>
      <c r="H114" s="185">
        <v>5433.8</v>
      </c>
      <c r="I114" s="185">
        <v>5652.36</v>
      </c>
    </row>
    <row r="115" spans="1:9" ht="78.75" x14ac:dyDescent="0.25">
      <c r="A115" s="183" t="s">
        <v>385</v>
      </c>
      <c r="B115" s="184" t="s">
        <v>69</v>
      </c>
      <c r="C115" s="184" t="s">
        <v>308</v>
      </c>
      <c r="D115" s="184" t="s">
        <v>234</v>
      </c>
      <c r="E115" s="184" t="s">
        <v>190</v>
      </c>
      <c r="F115" s="184" t="s">
        <v>515</v>
      </c>
      <c r="G115" s="185">
        <v>1943</v>
      </c>
      <c r="H115" s="185">
        <v>2008.3</v>
      </c>
      <c r="I115" s="185">
        <v>2125.13</v>
      </c>
    </row>
    <row r="116" spans="1:9" ht="31.5" x14ac:dyDescent="0.25">
      <c r="A116" s="161" t="s">
        <v>310</v>
      </c>
      <c r="B116" s="181" t="s">
        <v>69</v>
      </c>
      <c r="C116" s="181" t="s">
        <v>308</v>
      </c>
      <c r="D116" s="181" t="s">
        <v>234</v>
      </c>
      <c r="E116" s="181" t="s">
        <v>311</v>
      </c>
      <c r="F116" s="181" t="s">
        <v>514</v>
      </c>
      <c r="G116" s="182">
        <v>1054.17</v>
      </c>
      <c r="H116" s="182">
        <v>1114.1400000000001</v>
      </c>
      <c r="I116" s="182">
        <v>1155.33</v>
      </c>
    </row>
    <row r="117" spans="1:9" ht="126" x14ac:dyDescent="0.25">
      <c r="A117" s="183" t="s">
        <v>386</v>
      </c>
      <c r="B117" s="184" t="s">
        <v>69</v>
      </c>
      <c r="C117" s="184" t="s">
        <v>308</v>
      </c>
      <c r="D117" s="184" t="s">
        <v>234</v>
      </c>
      <c r="E117" s="184" t="s">
        <v>311</v>
      </c>
      <c r="F117" s="184" t="s">
        <v>517</v>
      </c>
      <c r="G117" s="185">
        <v>754.17</v>
      </c>
      <c r="H117" s="185">
        <v>784.14</v>
      </c>
      <c r="I117" s="185">
        <v>815.33</v>
      </c>
    </row>
    <row r="118" spans="1:9" ht="78.75" x14ac:dyDescent="0.25">
      <c r="A118" s="183" t="s">
        <v>387</v>
      </c>
      <c r="B118" s="184" t="s">
        <v>69</v>
      </c>
      <c r="C118" s="184" t="s">
        <v>308</v>
      </c>
      <c r="D118" s="184" t="s">
        <v>234</v>
      </c>
      <c r="E118" s="184" t="s">
        <v>311</v>
      </c>
      <c r="F118" s="184" t="s">
        <v>515</v>
      </c>
      <c r="G118" s="185">
        <v>300</v>
      </c>
      <c r="H118" s="185">
        <v>330</v>
      </c>
      <c r="I118" s="185">
        <v>340</v>
      </c>
    </row>
    <row r="119" spans="1:9" ht="47.25" x14ac:dyDescent="0.25">
      <c r="A119" s="161" t="s">
        <v>312</v>
      </c>
      <c r="B119" s="181" t="s">
        <v>69</v>
      </c>
      <c r="C119" s="181" t="s">
        <v>308</v>
      </c>
      <c r="D119" s="181" t="s">
        <v>234</v>
      </c>
      <c r="E119" s="181" t="s">
        <v>313</v>
      </c>
      <c r="F119" s="181" t="s">
        <v>514</v>
      </c>
      <c r="G119" s="182">
        <v>1500</v>
      </c>
      <c r="H119" s="182">
        <v>2500</v>
      </c>
      <c r="I119" s="182">
        <v>3000</v>
      </c>
    </row>
    <row r="120" spans="1:9" ht="94.5" x14ac:dyDescent="0.25">
      <c r="A120" s="183" t="s">
        <v>388</v>
      </c>
      <c r="B120" s="184" t="s">
        <v>69</v>
      </c>
      <c r="C120" s="184" t="s">
        <v>308</v>
      </c>
      <c r="D120" s="184" t="s">
        <v>234</v>
      </c>
      <c r="E120" s="184" t="s">
        <v>313</v>
      </c>
      <c r="F120" s="184" t="s">
        <v>515</v>
      </c>
      <c r="G120" s="185">
        <v>1500</v>
      </c>
      <c r="H120" s="185">
        <v>2500</v>
      </c>
      <c r="I120" s="185">
        <v>3000</v>
      </c>
    </row>
    <row r="121" spans="1:9" ht="141.75" x14ac:dyDescent="0.25">
      <c r="A121" s="187" t="s">
        <v>314</v>
      </c>
      <c r="B121" s="181" t="s">
        <v>69</v>
      </c>
      <c r="C121" s="181" t="s">
        <v>308</v>
      </c>
      <c r="D121" s="181" t="s">
        <v>234</v>
      </c>
      <c r="E121" s="181" t="s">
        <v>315</v>
      </c>
      <c r="F121" s="181" t="s">
        <v>514</v>
      </c>
      <c r="G121" s="182">
        <v>3963.8</v>
      </c>
      <c r="H121" s="182">
        <v>3289.4</v>
      </c>
      <c r="I121" s="182">
        <v>3289.4</v>
      </c>
    </row>
    <row r="122" spans="1:9" ht="236.25" x14ac:dyDescent="0.25">
      <c r="A122" s="186" t="s">
        <v>389</v>
      </c>
      <c r="B122" s="184" t="s">
        <v>69</v>
      </c>
      <c r="C122" s="184" t="s">
        <v>308</v>
      </c>
      <c r="D122" s="184" t="s">
        <v>234</v>
      </c>
      <c r="E122" s="184" t="s">
        <v>315</v>
      </c>
      <c r="F122" s="184" t="s">
        <v>517</v>
      </c>
      <c r="G122" s="185">
        <v>3963.8</v>
      </c>
      <c r="H122" s="185">
        <v>3289.4</v>
      </c>
      <c r="I122" s="185">
        <v>3289.4</v>
      </c>
    </row>
    <row r="123" spans="1:9" ht="15.75" x14ac:dyDescent="0.25">
      <c r="A123" s="178" t="s">
        <v>102</v>
      </c>
      <c r="B123" s="179" t="s">
        <v>69</v>
      </c>
      <c r="C123" s="179" t="s">
        <v>316</v>
      </c>
      <c r="D123" s="179" t="s">
        <v>235</v>
      </c>
      <c r="E123" s="179" t="s">
        <v>477</v>
      </c>
      <c r="F123" s="179" t="s">
        <v>514</v>
      </c>
      <c r="G123" s="180">
        <v>941.37</v>
      </c>
      <c r="H123" s="180">
        <v>984.67</v>
      </c>
      <c r="I123" s="180">
        <v>1029.97</v>
      </c>
    </row>
    <row r="124" spans="1:9" ht="15.75" x14ac:dyDescent="0.25">
      <c r="A124" s="178" t="s">
        <v>104</v>
      </c>
      <c r="B124" s="179" t="s">
        <v>69</v>
      </c>
      <c r="C124" s="179" t="s">
        <v>316</v>
      </c>
      <c r="D124" s="179" t="s">
        <v>234</v>
      </c>
      <c r="E124" s="179" t="s">
        <v>477</v>
      </c>
      <c r="F124" s="179" t="s">
        <v>514</v>
      </c>
      <c r="G124" s="180">
        <v>941.37</v>
      </c>
      <c r="H124" s="180">
        <v>984.67</v>
      </c>
      <c r="I124" s="180">
        <v>1029.97</v>
      </c>
    </row>
    <row r="125" spans="1:9" ht="31.5" x14ac:dyDescent="0.25">
      <c r="A125" s="161" t="s">
        <v>183</v>
      </c>
      <c r="B125" s="181" t="s">
        <v>69</v>
      </c>
      <c r="C125" s="181" t="s">
        <v>316</v>
      </c>
      <c r="D125" s="181" t="s">
        <v>234</v>
      </c>
      <c r="E125" s="181" t="s">
        <v>317</v>
      </c>
      <c r="F125" s="181" t="s">
        <v>514</v>
      </c>
      <c r="G125" s="182">
        <v>941.37</v>
      </c>
      <c r="H125" s="182">
        <v>984.67</v>
      </c>
      <c r="I125" s="182">
        <v>1029.97</v>
      </c>
    </row>
    <row r="126" spans="1:9" ht="47.25" x14ac:dyDescent="0.25">
      <c r="A126" s="183" t="s">
        <v>390</v>
      </c>
      <c r="B126" s="184" t="s">
        <v>69</v>
      </c>
      <c r="C126" s="184" t="s">
        <v>316</v>
      </c>
      <c r="D126" s="184" t="s">
        <v>234</v>
      </c>
      <c r="E126" s="184" t="s">
        <v>317</v>
      </c>
      <c r="F126" s="184" t="s">
        <v>519</v>
      </c>
      <c r="G126" s="185">
        <v>941.37</v>
      </c>
      <c r="H126" s="185">
        <v>984.67</v>
      </c>
      <c r="I126" s="185">
        <v>1029.97</v>
      </c>
    </row>
    <row r="127" spans="1:9" ht="15.75" x14ac:dyDescent="0.25">
      <c r="A127" s="178" t="s">
        <v>110</v>
      </c>
      <c r="B127" s="179" t="s">
        <v>69</v>
      </c>
      <c r="C127" s="179" t="s">
        <v>256</v>
      </c>
      <c r="D127" s="179" t="s">
        <v>235</v>
      </c>
      <c r="E127" s="179" t="s">
        <v>477</v>
      </c>
      <c r="F127" s="179" t="s">
        <v>514</v>
      </c>
      <c r="G127" s="180">
        <v>1000</v>
      </c>
      <c r="H127" s="180">
        <v>1200</v>
      </c>
      <c r="I127" s="180">
        <v>1500</v>
      </c>
    </row>
    <row r="128" spans="1:9" ht="15.75" x14ac:dyDescent="0.25">
      <c r="A128" s="178" t="s">
        <v>112</v>
      </c>
      <c r="B128" s="179" t="s">
        <v>69</v>
      </c>
      <c r="C128" s="179" t="s">
        <v>256</v>
      </c>
      <c r="D128" s="179" t="s">
        <v>263</v>
      </c>
      <c r="E128" s="179" t="s">
        <v>477</v>
      </c>
      <c r="F128" s="179" t="s">
        <v>514</v>
      </c>
      <c r="G128" s="180">
        <v>1000</v>
      </c>
      <c r="H128" s="180">
        <v>1200</v>
      </c>
      <c r="I128" s="180">
        <v>1500</v>
      </c>
    </row>
    <row r="129" spans="1:9" ht="31.5" x14ac:dyDescent="0.25">
      <c r="A129" s="161" t="s">
        <v>318</v>
      </c>
      <c r="B129" s="181" t="s">
        <v>69</v>
      </c>
      <c r="C129" s="181" t="s">
        <v>256</v>
      </c>
      <c r="D129" s="181" t="s">
        <v>263</v>
      </c>
      <c r="E129" s="181" t="s">
        <v>319</v>
      </c>
      <c r="F129" s="181" t="s">
        <v>514</v>
      </c>
      <c r="G129" s="182">
        <v>1000</v>
      </c>
      <c r="H129" s="182">
        <v>1200</v>
      </c>
      <c r="I129" s="182">
        <v>1500</v>
      </c>
    </row>
    <row r="130" spans="1:9" ht="78.75" x14ac:dyDescent="0.25">
      <c r="A130" s="183" t="s">
        <v>391</v>
      </c>
      <c r="B130" s="184" t="s">
        <v>69</v>
      </c>
      <c r="C130" s="184" t="s">
        <v>256</v>
      </c>
      <c r="D130" s="184" t="s">
        <v>263</v>
      </c>
      <c r="E130" s="184" t="s">
        <v>319</v>
      </c>
      <c r="F130" s="184" t="s">
        <v>515</v>
      </c>
      <c r="G130" s="185">
        <v>1000</v>
      </c>
      <c r="H130" s="185">
        <v>1200</v>
      </c>
      <c r="I130" s="185">
        <v>1500</v>
      </c>
    </row>
    <row r="131" spans="1:9" ht="15.75" x14ac:dyDescent="0.25">
      <c r="A131" s="179" t="s">
        <v>320</v>
      </c>
      <c r="B131" s="179"/>
      <c r="C131" s="179"/>
      <c r="D131" s="179"/>
      <c r="E131" s="179"/>
      <c r="F131" s="179"/>
      <c r="G131" s="180">
        <v>81715.09</v>
      </c>
      <c r="H131" s="180">
        <v>76059.92</v>
      </c>
      <c r="I131" s="180">
        <v>63979.96</v>
      </c>
    </row>
  </sheetData>
  <mergeCells count="13">
    <mergeCell ref="G8:G10"/>
    <mergeCell ref="H8:H10"/>
    <mergeCell ref="I8:I10"/>
    <mergeCell ref="G1:I1"/>
    <mergeCell ref="G2:I2"/>
    <mergeCell ref="G3:I3"/>
    <mergeCell ref="G4:I4"/>
    <mergeCell ref="A6:I7"/>
    <mergeCell ref="A8:A10"/>
    <mergeCell ref="B8:B10"/>
    <mergeCell ref="C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69" fitToHeight="10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21"/>
  <sheetViews>
    <sheetView topLeftCell="A2" workbookViewId="0">
      <selection activeCell="E10" sqref="E10"/>
    </sheetView>
  </sheetViews>
  <sheetFormatPr defaultRowHeight="15" x14ac:dyDescent="0.25"/>
  <cols>
    <col min="1" max="1" width="5.7109375" style="75" customWidth="1"/>
    <col min="2" max="2" width="36.42578125" customWidth="1"/>
    <col min="3" max="3" width="14.140625" style="76" customWidth="1"/>
    <col min="4" max="4" width="18.28515625" style="77" customWidth="1"/>
    <col min="5" max="5" width="18.140625" style="78" customWidth="1"/>
    <col min="6" max="6" width="15.5703125" customWidth="1"/>
    <col min="7" max="7" width="14.140625" customWidth="1"/>
    <col min="8" max="8" width="13.7109375" customWidth="1"/>
    <col min="250" max="250" width="4.28515625" customWidth="1"/>
    <col min="251" max="251" width="26.28515625" customWidth="1"/>
    <col min="253" max="253" width="17.42578125" customWidth="1"/>
    <col min="254" max="254" width="16.5703125" customWidth="1"/>
    <col min="255" max="260" width="0" hidden="1" customWidth="1"/>
    <col min="261" max="261" width="12" customWidth="1"/>
    <col min="262" max="262" width="0" hidden="1" customWidth="1"/>
    <col min="263" max="263" width="11.85546875" customWidth="1"/>
    <col min="264" max="264" width="11.28515625" customWidth="1"/>
    <col min="506" max="506" width="4.28515625" customWidth="1"/>
    <col min="507" max="507" width="26.28515625" customWidth="1"/>
    <col min="509" max="509" width="17.42578125" customWidth="1"/>
    <col min="510" max="510" width="16.5703125" customWidth="1"/>
    <col min="511" max="516" width="0" hidden="1" customWidth="1"/>
    <col min="517" max="517" width="12" customWidth="1"/>
    <col min="518" max="518" width="0" hidden="1" customWidth="1"/>
    <col min="519" max="519" width="11.85546875" customWidth="1"/>
    <col min="520" max="520" width="11.28515625" customWidth="1"/>
    <col min="762" max="762" width="4.28515625" customWidth="1"/>
    <col min="763" max="763" width="26.28515625" customWidth="1"/>
    <col min="765" max="765" width="17.42578125" customWidth="1"/>
    <col min="766" max="766" width="16.5703125" customWidth="1"/>
    <col min="767" max="772" width="0" hidden="1" customWidth="1"/>
    <col min="773" max="773" width="12" customWidth="1"/>
    <col min="774" max="774" width="0" hidden="1" customWidth="1"/>
    <col min="775" max="775" width="11.85546875" customWidth="1"/>
    <col min="776" max="776" width="11.28515625" customWidth="1"/>
    <col min="1018" max="1018" width="4.28515625" customWidth="1"/>
    <col min="1019" max="1019" width="26.28515625" customWidth="1"/>
    <col min="1021" max="1021" width="17.42578125" customWidth="1"/>
    <col min="1022" max="1022" width="16.5703125" customWidth="1"/>
    <col min="1023" max="1028" width="0" hidden="1" customWidth="1"/>
    <col min="1029" max="1029" width="12" customWidth="1"/>
    <col min="1030" max="1030" width="0" hidden="1" customWidth="1"/>
    <col min="1031" max="1031" width="11.85546875" customWidth="1"/>
    <col min="1032" max="1032" width="11.28515625" customWidth="1"/>
    <col min="1274" max="1274" width="4.28515625" customWidth="1"/>
    <col min="1275" max="1275" width="26.28515625" customWidth="1"/>
    <col min="1277" max="1277" width="17.42578125" customWidth="1"/>
    <col min="1278" max="1278" width="16.5703125" customWidth="1"/>
    <col min="1279" max="1284" width="0" hidden="1" customWidth="1"/>
    <col min="1285" max="1285" width="12" customWidth="1"/>
    <col min="1286" max="1286" width="0" hidden="1" customWidth="1"/>
    <col min="1287" max="1287" width="11.85546875" customWidth="1"/>
    <col min="1288" max="1288" width="11.28515625" customWidth="1"/>
    <col min="1530" max="1530" width="4.28515625" customWidth="1"/>
    <col min="1531" max="1531" width="26.28515625" customWidth="1"/>
    <col min="1533" max="1533" width="17.42578125" customWidth="1"/>
    <col min="1534" max="1534" width="16.5703125" customWidth="1"/>
    <col min="1535" max="1540" width="0" hidden="1" customWidth="1"/>
    <col min="1541" max="1541" width="12" customWidth="1"/>
    <col min="1542" max="1542" width="0" hidden="1" customWidth="1"/>
    <col min="1543" max="1543" width="11.85546875" customWidth="1"/>
    <col min="1544" max="1544" width="11.28515625" customWidth="1"/>
    <col min="1786" max="1786" width="4.28515625" customWidth="1"/>
    <col min="1787" max="1787" width="26.28515625" customWidth="1"/>
    <col min="1789" max="1789" width="17.42578125" customWidth="1"/>
    <col min="1790" max="1790" width="16.5703125" customWidth="1"/>
    <col min="1791" max="1796" width="0" hidden="1" customWidth="1"/>
    <col min="1797" max="1797" width="12" customWidth="1"/>
    <col min="1798" max="1798" width="0" hidden="1" customWidth="1"/>
    <col min="1799" max="1799" width="11.85546875" customWidth="1"/>
    <col min="1800" max="1800" width="11.28515625" customWidth="1"/>
    <col min="2042" max="2042" width="4.28515625" customWidth="1"/>
    <col min="2043" max="2043" width="26.28515625" customWidth="1"/>
    <col min="2045" max="2045" width="17.42578125" customWidth="1"/>
    <col min="2046" max="2046" width="16.5703125" customWidth="1"/>
    <col min="2047" max="2052" width="0" hidden="1" customWidth="1"/>
    <col min="2053" max="2053" width="12" customWidth="1"/>
    <col min="2054" max="2054" width="0" hidden="1" customWidth="1"/>
    <col min="2055" max="2055" width="11.85546875" customWidth="1"/>
    <col min="2056" max="2056" width="11.28515625" customWidth="1"/>
    <col min="2298" max="2298" width="4.28515625" customWidth="1"/>
    <col min="2299" max="2299" width="26.28515625" customWidth="1"/>
    <col min="2301" max="2301" width="17.42578125" customWidth="1"/>
    <col min="2302" max="2302" width="16.5703125" customWidth="1"/>
    <col min="2303" max="2308" width="0" hidden="1" customWidth="1"/>
    <col min="2309" max="2309" width="12" customWidth="1"/>
    <col min="2310" max="2310" width="0" hidden="1" customWidth="1"/>
    <col min="2311" max="2311" width="11.85546875" customWidth="1"/>
    <col min="2312" max="2312" width="11.28515625" customWidth="1"/>
    <col min="2554" max="2554" width="4.28515625" customWidth="1"/>
    <col min="2555" max="2555" width="26.28515625" customWidth="1"/>
    <col min="2557" max="2557" width="17.42578125" customWidth="1"/>
    <col min="2558" max="2558" width="16.5703125" customWidth="1"/>
    <col min="2559" max="2564" width="0" hidden="1" customWidth="1"/>
    <col min="2565" max="2565" width="12" customWidth="1"/>
    <col min="2566" max="2566" width="0" hidden="1" customWidth="1"/>
    <col min="2567" max="2567" width="11.85546875" customWidth="1"/>
    <col min="2568" max="2568" width="11.28515625" customWidth="1"/>
    <col min="2810" max="2810" width="4.28515625" customWidth="1"/>
    <col min="2811" max="2811" width="26.28515625" customWidth="1"/>
    <col min="2813" max="2813" width="17.42578125" customWidth="1"/>
    <col min="2814" max="2814" width="16.5703125" customWidth="1"/>
    <col min="2815" max="2820" width="0" hidden="1" customWidth="1"/>
    <col min="2821" max="2821" width="12" customWidth="1"/>
    <col min="2822" max="2822" width="0" hidden="1" customWidth="1"/>
    <col min="2823" max="2823" width="11.85546875" customWidth="1"/>
    <col min="2824" max="2824" width="11.28515625" customWidth="1"/>
    <col min="3066" max="3066" width="4.28515625" customWidth="1"/>
    <col min="3067" max="3067" width="26.28515625" customWidth="1"/>
    <col min="3069" max="3069" width="17.42578125" customWidth="1"/>
    <col min="3070" max="3070" width="16.5703125" customWidth="1"/>
    <col min="3071" max="3076" width="0" hidden="1" customWidth="1"/>
    <col min="3077" max="3077" width="12" customWidth="1"/>
    <col min="3078" max="3078" width="0" hidden="1" customWidth="1"/>
    <col min="3079" max="3079" width="11.85546875" customWidth="1"/>
    <col min="3080" max="3080" width="11.28515625" customWidth="1"/>
    <col min="3322" max="3322" width="4.28515625" customWidth="1"/>
    <col min="3323" max="3323" width="26.28515625" customWidth="1"/>
    <col min="3325" max="3325" width="17.42578125" customWidth="1"/>
    <col min="3326" max="3326" width="16.5703125" customWidth="1"/>
    <col min="3327" max="3332" width="0" hidden="1" customWidth="1"/>
    <col min="3333" max="3333" width="12" customWidth="1"/>
    <col min="3334" max="3334" width="0" hidden="1" customWidth="1"/>
    <col min="3335" max="3335" width="11.85546875" customWidth="1"/>
    <col min="3336" max="3336" width="11.28515625" customWidth="1"/>
    <col min="3578" max="3578" width="4.28515625" customWidth="1"/>
    <col min="3579" max="3579" width="26.28515625" customWidth="1"/>
    <col min="3581" max="3581" width="17.42578125" customWidth="1"/>
    <col min="3582" max="3582" width="16.5703125" customWidth="1"/>
    <col min="3583" max="3588" width="0" hidden="1" customWidth="1"/>
    <col min="3589" max="3589" width="12" customWidth="1"/>
    <col min="3590" max="3590" width="0" hidden="1" customWidth="1"/>
    <col min="3591" max="3591" width="11.85546875" customWidth="1"/>
    <col min="3592" max="3592" width="11.28515625" customWidth="1"/>
    <col min="3834" max="3834" width="4.28515625" customWidth="1"/>
    <col min="3835" max="3835" width="26.28515625" customWidth="1"/>
    <col min="3837" max="3837" width="17.42578125" customWidth="1"/>
    <col min="3838" max="3838" width="16.5703125" customWidth="1"/>
    <col min="3839" max="3844" width="0" hidden="1" customWidth="1"/>
    <col min="3845" max="3845" width="12" customWidth="1"/>
    <col min="3846" max="3846" width="0" hidden="1" customWidth="1"/>
    <col min="3847" max="3847" width="11.85546875" customWidth="1"/>
    <col min="3848" max="3848" width="11.28515625" customWidth="1"/>
    <col min="4090" max="4090" width="4.28515625" customWidth="1"/>
    <col min="4091" max="4091" width="26.28515625" customWidth="1"/>
    <col min="4093" max="4093" width="17.42578125" customWidth="1"/>
    <col min="4094" max="4094" width="16.5703125" customWidth="1"/>
    <col min="4095" max="4100" width="0" hidden="1" customWidth="1"/>
    <col min="4101" max="4101" width="12" customWidth="1"/>
    <col min="4102" max="4102" width="0" hidden="1" customWidth="1"/>
    <col min="4103" max="4103" width="11.85546875" customWidth="1"/>
    <col min="4104" max="4104" width="11.28515625" customWidth="1"/>
    <col min="4346" max="4346" width="4.28515625" customWidth="1"/>
    <col min="4347" max="4347" width="26.28515625" customWidth="1"/>
    <col min="4349" max="4349" width="17.42578125" customWidth="1"/>
    <col min="4350" max="4350" width="16.5703125" customWidth="1"/>
    <col min="4351" max="4356" width="0" hidden="1" customWidth="1"/>
    <col min="4357" max="4357" width="12" customWidth="1"/>
    <col min="4358" max="4358" width="0" hidden="1" customWidth="1"/>
    <col min="4359" max="4359" width="11.85546875" customWidth="1"/>
    <col min="4360" max="4360" width="11.28515625" customWidth="1"/>
    <col min="4602" max="4602" width="4.28515625" customWidth="1"/>
    <col min="4603" max="4603" width="26.28515625" customWidth="1"/>
    <col min="4605" max="4605" width="17.42578125" customWidth="1"/>
    <col min="4606" max="4606" width="16.5703125" customWidth="1"/>
    <col min="4607" max="4612" width="0" hidden="1" customWidth="1"/>
    <col min="4613" max="4613" width="12" customWidth="1"/>
    <col min="4614" max="4614" width="0" hidden="1" customWidth="1"/>
    <col min="4615" max="4615" width="11.85546875" customWidth="1"/>
    <col min="4616" max="4616" width="11.28515625" customWidth="1"/>
    <col min="4858" max="4858" width="4.28515625" customWidth="1"/>
    <col min="4859" max="4859" width="26.28515625" customWidth="1"/>
    <col min="4861" max="4861" width="17.42578125" customWidth="1"/>
    <col min="4862" max="4862" width="16.5703125" customWidth="1"/>
    <col min="4863" max="4868" width="0" hidden="1" customWidth="1"/>
    <col min="4869" max="4869" width="12" customWidth="1"/>
    <col min="4870" max="4870" width="0" hidden="1" customWidth="1"/>
    <col min="4871" max="4871" width="11.85546875" customWidth="1"/>
    <col min="4872" max="4872" width="11.28515625" customWidth="1"/>
    <col min="5114" max="5114" width="4.28515625" customWidth="1"/>
    <col min="5115" max="5115" width="26.28515625" customWidth="1"/>
    <col min="5117" max="5117" width="17.42578125" customWidth="1"/>
    <col min="5118" max="5118" width="16.5703125" customWidth="1"/>
    <col min="5119" max="5124" width="0" hidden="1" customWidth="1"/>
    <col min="5125" max="5125" width="12" customWidth="1"/>
    <col min="5126" max="5126" width="0" hidden="1" customWidth="1"/>
    <col min="5127" max="5127" width="11.85546875" customWidth="1"/>
    <col min="5128" max="5128" width="11.28515625" customWidth="1"/>
    <col min="5370" max="5370" width="4.28515625" customWidth="1"/>
    <col min="5371" max="5371" width="26.28515625" customWidth="1"/>
    <col min="5373" max="5373" width="17.42578125" customWidth="1"/>
    <col min="5374" max="5374" width="16.5703125" customWidth="1"/>
    <col min="5375" max="5380" width="0" hidden="1" customWidth="1"/>
    <col min="5381" max="5381" width="12" customWidth="1"/>
    <col min="5382" max="5382" width="0" hidden="1" customWidth="1"/>
    <col min="5383" max="5383" width="11.85546875" customWidth="1"/>
    <col min="5384" max="5384" width="11.28515625" customWidth="1"/>
    <col min="5626" max="5626" width="4.28515625" customWidth="1"/>
    <col min="5627" max="5627" width="26.28515625" customWidth="1"/>
    <col min="5629" max="5629" width="17.42578125" customWidth="1"/>
    <col min="5630" max="5630" width="16.5703125" customWidth="1"/>
    <col min="5631" max="5636" width="0" hidden="1" customWidth="1"/>
    <col min="5637" max="5637" width="12" customWidth="1"/>
    <col min="5638" max="5638" width="0" hidden="1" customWidth="1"/>
    <col min="5639" max="5639" width="11.85546875" customWidth="1"/>
    <col min="5640" max="5640" width="11.28515625" customWidth="1"/>
    <col min="5882" max="5882" width="4.28515625" customWidth="1"/>
    <col min="5883" max="5883" width="26.28515625" customWidth="1"/>
    <col min="5885" max="5885" width="17.42578125" customWidth="1"/>
    <col min="5886" max="5886" width="16.5703125" customWidth="1"/>
    <col min="5887" max="5892" width="0" hidden="1" customWidth="1"/>
    <col min="5893" max="5893" width="12" customWidth="1"/>
    <col min="5894" max="5894" width="0" hidden="1" customWidth="1"/>
    <col min="5895" max="5895" width="11.85546875" customWidth="1"/>
    <col min="5896" max="5896" width="11.28515625" customWidth="1"/>
    <col min="6138" max="6138" width="4.28515625" customWidth="1"/>
    <col min="6139" max="6139" width="26.28515625" customWidth="1"/>
    <col min="6141" max="6141" width="17.42578125" customWidth="1"/>
    <col min="6142" max="6142" width="16.5703125" customWidth="1"/>
    <col min="6143" max="6148" width="0" hidden="1" customWidth="1"/>
    <col min="6149" max="6149" width="12" customWidth="1"/>
    <col min="6150" max="6150" width="0" hidden="1" customWidth="1"/>
    <col min="6151" max="6151" width="11.85546875" customWidth="1"/>
    <col min="6152" max="6152" width="11.28515625" customWidth="1"/>
    <col min="6394" max="6394" width="4.28515625" customWidth="1"/>
    <col min="6395" max="6395" width="26.28515625" customWidth="1"/>
    <col min="6397" max="6397" width="17.42578125" customWidth="1"/>
    <col min="6398" max="6398" width="16.5703125" customWidth="1"/>
    <col min="6399" max="6404" width="0" hidden="1" customWidth="1"/>
    <col min="6405" max="6405" width="12" customWidth="1"/>
    <col min="6406" max="6406" width="0" hidden="1" customWidth="1"/>
    <col min="6407" max="6407" width="11.85546875" customWidth="1"/>
    <col min="6408" max="6408" width="11.28515625" customWidth="1"/>
    <col min="6650" max="6650" width="4.28515625" customWidth="1"/>
    <col min="6651" max="6651" width="26.28515625" customWidth="1"/>
    <col min="6653" max="6653" width="17.42578125" customWidth="1"/>
    <col min="6654" max="6654" width="16.5703125" customWidth="1"/>
    <col min="6655" max="6660" width="0" hidden="1" customWidth="1"/>
    <col min="6661" max="6661" width="12" customWidth="1"/>
    <col min="6662" max="6662" width="0" hidden="1" customWidth="1"/>
    <col min="6663" max="6663" width="11.85546875" customWidth="1"/>
    <col min="6664" max="6664" width="11.28515625" customWidth="1"/>
    <col min="6906" max="6906" width="4.28515625" customWidth="1"/>
    <col min="6907" max="6907" width="26.28515625" customWidth="1"/>
    <col min="6909" max="6909" width="17.42578125" customWidth="1"/>
    <col min="6910" max="6910" width="16.5703125" customWidth="1"/>
    <col min="6911" max="6916" width="0" hidden="1" customWidth="1"/>
    <col min="6917" max="6917" width="12" customWidth="1"/>
    <col min="6918" max="6918" width="0" hidden="1" customWidth="1"/>
    <col min="6919" max="6919" width="11.85546875" customWidth="1"/>
    <col min="6920" max="6920" width="11.28515625" customWidth="1"/>
    <col min="7162" max="7162" width="4.28515625" customWidth="1"/>
    <col min="7163" max="7163" width="26.28515625" customWidth="1"/>
    <col min="7165" max="7165" width="17.42578125" customWidth="1"/>
    <col min="7166" max="7166" width="16.5703125" customWidth="1"/>
    <col min="7167" max="7172" width="0" hidden="1" customWidth="1"/>
    <col min="7173" max="7173" width="12" customWidth="1"/>
    <col min="7174" max="7174" width="0" hidden="1" customWidth="1"/>
    <col min="7175" max="7175" width="11.85546875" customWidth="1"/>
    <col min="7176" max="7176" width="11.28515625" customWidth="1"/>
    <col min="7418" max="7418" width="4.28515625" customWidth="1"/>
    <col min="7419" max="7419" width="26.28515625" customWidth="1"/>
    <col min="7421" max="7421" width="17.42578125" customWidth="1"/>
    <col min="7422" max="7422" width="16.5703125" customWidth="1"/>
    <col min="7423" max="7428" width="0" hidden="1" customWidth="1"/>
    <col min="7429" max="7429" width="12" customWidth="1"/>
    <col min="7430" max="7430" width="0" hidden="1" customWidth="1"/>
    <col min="7431" max="7431" width="11.85546875" customWidth="1"/>
    <col min="7432" max="7432" width="11.28515625" customWidth="1"/>
    <col min="7674" max="7674" width="4.28515625" customWidth="1"/>
    <col min="7675" max="7675" width="26.28515625" customWidth="1"/>
    <col min="7677" max="7677" width="17.42578125" customWidth="1"/>
    <col min="7678" max="7678" width="16.5703125" customWidth="1"/>
    <col min="7679" max="7684" width="0" hidden="1" customWidth="1"/>
    <col min="7685" max="7685" width="12" customWidth="1"/>
    <col min="7686" max="7686" width="0" hidden="1" customWidth="1"/>
    <col min="7687" max="7687" width="11.85546875" customWidth="1"/>
    <col min="7688" max="7688" width="11.28515625" customWidth="1"/>
    <col min="7930" max="7930" width="4.28515625" customWidth="1"/>
    <col min="7931" max="7931" width="26.28515625" customWidth="1"/>
    <col min="7933" max="7933" width="17.42578125" customWidth="1"/>
    <col min="7934" max="7934" width="16.5703125" customWidth="1"/>
    <col min="7935" max="7940" width="0" hidden="1" customWidth="1"/>
    <col min="7941" max="7941" width="12" customWidth="1"/>
    <col min="7942" max="7942" width="0" hidden="1" customWidth="1"/>
    <col min="7943" max="7943" width="11.85546875" customWidth="1"/>
    <col min="7944" max="7944" width="11.28515625" customWidth="1"/>
    <col min="8186" max="8186" width="4.28515625" customWidth="1"/>
    <col min="8187" max="8187" width="26.28515625" customWidth="1"/>
    <col min="8189" max="8189" width="17.42578125" customWidth="1"/>
    <col min="8190" max="8190" width="16.5703125" customWidth="1"/>
    <col min="8191" max="8196" width="0" hidden="1" customWidth="1"/>
    <col min="8197" max="8197" width="12" customWidth="1"/>
    <col min="8198" max="8198" width="0" hidden="1" customWidth="1"/>
    <col min="8199" max="8199" width="11.85546875" customWidth="1"/>
    <col min="8200" max="8200" width="11.28515625" customWidth="1"/>
    <col min="8442" max="8442" width="4.28515625" customWidth="1"/>
    <col min="8443" max="8443" width="26.28515625" customWidth="1"/>
    <col min="8445" max="8445" width="17.42578125" customWidth="1"/>
    <col min="8446" max="8446" width="16.5703125" customWidth="1"/>
    <col min="8447" max="8452" width="0" hidden="1" customWidth="1"/>
    <col min="8453" max="8453" width="12" customWidth="1"/>
    <col min="8454" max="8454" width="0" hidden="1" customWidth="1"/>
    <col min="8455" max="8455" width="11.85546875" customWidth="1"/>
    <col min="8456" max="8456" width="11.28515625" customWidth="1"/>
    <col min="8698" max="8698" width="4.28515625" customWidth="1"/>
    <col min="8699" max="8699" width="26.28515625" customWidth="1"/>
    <col min="8701" max="8701" width="17.42578125" customWidth="1"/>
    <col min="8702" max="8702" width="16.5703125" customWidth="1"/>
    <col min="8703" max="8708" width="0" hidden="1" customWidth="1"/>
    <col min="8709" max="8709" width="12" customWidth="1"/>
    <col min="8710" max="8710" width="0" hidden="1" customWidth="1"/>
    <col min="8711" max="8711" width="11.85546875" customWidth="1"/>
    <col min="8712" max="8712" width="11.28515625" customWidth="1"/>
    <col min="8954" max="8954" width="4.28515625" customWidth="1"/>
    <col min="8955" max="8955" width="26.28515625" customWidth="1"/>
    <col min="8957" max="8957" width="17.42578125" customWidth="1"/>
    <col min="8958" max="8958" width="16.5703125" customWidth="1"/>
    <col min="8959" max="8964" width="0" hidden="1" customWidth="1"/>
    <col min="8965" max="8965" width="12" customWidth="1"/>
    <col min="8966" max="8966" width="0" hidden="1" customWidth="1"/>
    <col min="8967" max="8967" width="11.85546875" customWidth="1"/>
    <col min="8968" max="8968" width="11.28515625" customWidth="1"/>
    <col min="9210" max="9210" width="4.28515625" customWidth="1"/>
    <col min="9211" max="9211" width="26.28515625" customWidth="1"/>
    <col min="9213" max="9213" width="17.42578125" customWidth="1"/>
    <col min="9214" max="9214" width="16.5703125" customWidth="1"/>
    <col min="9215" max="9220" width="0" hidden="1" customWidth="1"/>
    <col min="9221" max="9221" width="12" customWidth="1"/>
    <col min="9222" max="9222" width="0" hidden="1" customWidth="1"/>
    <col min="9223" max="9223" width="11.85546875" customWidth="1"/>
    <col min="9224" max="9224" width="11.28515625" customWidth="1"/>
    <col min="9466" max="9466" width="4.28515625" customWidth="1"/>
    <col min="9467" max="9467" width="26.28515625" customWidth="1"/>
    <col min="9469" max="9469" width="17.42578125" customWidth="1"/>
    <col min="9470" max="9470" width="16.5703125" customWidth="1"/>
    <col min="9471" max="9476" width="0" hidden="1" customWidth="1"/>
    <col min="9477" max="9477" width="12" customWidth="1"/>
    <col min="9478" max="9478" width="0" hidden="1" customWidth="1"/>
    <col min="9479" max="9479" width="11.85546875" customWidth="1"/>
    <col min="9480" max="9480" width="11.28515625" customWidth="1"/>
    <col min="9722" max="9722" width="4.28515625" customWidth="1"/>
    <col min="9723" max="9723" width="26.28515625" customWidth="1"/>
    <col min="9725" max="9725" width="17.42578125" customWidth="1"/>
    <col min="9726" max="9726" width="16.5703125" customWidth="1"/>
    <col min="9727" max="9732" width="0" hidden="1" customWidth="1"/>
    <col min="9733" max="9733" width="12" customWidth="1"/>
    <col min="9734" max="9734" width="0" hidden="1" customWidth="1"/>
    <col min="9735" max="9735" width="11.85546875" customWidth="1"/>
    <col min="9736" max="9736" width="11.28515625" customWidth="1"/>
    <col min="9978" max="9978" width="4.28515625" customWidth="1"/>
    <col min="9979" max="9979" width="26.28515625" customWidth="1"/>
    <col min="9981" max="9981" width="17.42578125" customWidth="1"/>
    <col min="9982" max="9982" width="16.5703125" customWidth="1"/>
    <col min="9983" max="9988" width="0" hidden="1" customWidth="1"/>
    <col min="9989" max="9989" width="12" customWidth="1"/>
    <col min="9990" max="9990" width="0" hidden="1" customWidth="1"/>
    <col min="9991" max="9991" width="11.85546875" customWidth="1"/>
    <col min="9992" max="9992" width="11.28515625" customWidth="1"/>
    <col min="10234" max="10234" width="4.28515625" customWidth="1"/>
    <col min="10235" max="10235" width="26.28515625" customWidth="1"/>
    <col min="10237" max="10237" width="17.42578125" customWidth="1"/>
    <col min="10238" max="10238" width="16.5703125" customWidth="1"/>
    <col min="10239" max="10244" width="0" hidden="1" customWidth="1"/>
    <col min="10245" max="10245" width="12" customWidth="1"/>
    <col min="10246" max="10246" width="0" hidden="1" customWidth="1"/>
    <col min="10247" max="10247" width="11.85546875" customWidth="1"/>
    <col min="10248" max="10248" width="11.28515625" customWidth="1"/>
    <col min="10490" max="10490" width="4.28515625" customWidth="1"/>
    <col min="10491" max="10491" width="26.28515625" customWidth="1"/>
    <col min="10493" max="10493" width="17.42578125" customWidth="1"/>
    <col min="10494" max="10494" width="16.5703125" customWidth="1"/>
    <col min="10495" max="10500" width="0" hidden="1" customWidth="1"/>
    <col min="10501" max="10501" width="12" customWidth="1"/>
    <col min="10502" max="10502" width="0" hidden="1" customWidth="1"/>
    <col min="10503" max="10503" width="11.85546875" customWidth="1"/>
    <col min="10504" max="10504" width="11.28515625" customWidth="1"/>
    <col min="10746" max="10746" width="4.28515625" customWidth="1"/>
    <col min="10747" max="10747" width="26.28515625" customWidth="1"/>
    <col min="10749" max="10749" width="17.42578125" customWidth="1"/>
    <col min="10750" max="10750" width="16.5703125" customWidth="1"/>
    <col min="10751" max="10756" width="0" hidden="1" customWidth="1"/>
    <col min="10757" max="10757" width="12" customWidth="1"/>
    <col min="10758" max="10758" width="0" hidden="1" customWidth="1"/>
    <col min="10759" max="10759" width="11.85546875" customWidth="1"/>
    <col min="10760" max="10760" width="11.28515625" customWidth="1"/>
    <col min="11002" max="11002" width="4.28515625" customWidth="1"/>
    <col min="11003" max="11003" width="26.28515625" customWidth="1"/>
    <col min="11005" max="11005" width="17.42578125" customWidth="1"/>
    <col min="11006" max="11006" width="16.5703125" customWidth="1"/>
    <col min="11007" max="11012" width="0" hidden="1" customWidth="1"/>
    <col min="11013" max="11013" width="12" customWidth="1"/>
    <col min="11014" max="11014" width="0" hidden="1" customWidth="1"/>
    <col min="11015" max="11015" width="11.85546875" customWidth="1"/>
    <col min="11016" max="11016" width="11.28515625" customWidth="1"/>
    <col min="11258" max="11258" width="4.28515625" customWidth="1"/>
    <col min="11259" max="11259" width="26.28515625" customWidth="1"/>
    <col min="11261" max="11261" width="17.42578125" customWidth="1"/>
    <col min="11262" max="11262" width="16.5703125" customWidth="1"/>
    <col min="11263" max="11268" width="0" hidden="1" customWidth="1"/>
    <col min="11269" max="11269" width="12" customWidth="1"/>
    <col min="11270" max="11270" width="0" hidden="1" customWidth="1"/>
    <col min="11271" max="11271" width="11.85546875" customWidth="1"/>
    <col min="11272" max="11272" width="11.28515625" customWidth="1"/>
    <col min="11514" max="11514" width="4.28515625" customWidth="1"/>
    <col min="11515" max="11515" width="26.28515625" customWidth="1"/>
    <col min="11517" max="11517" width="17.42578125" customWidth="1"/>
    <col min="11518" max="11518" width="16.5703125" customWidth="1"/>
    <col min="11519" max="11524" width="0" hidden="1" customWidth="1"/>
    <col min="11525" max="11525" width="12" customWidth="1"/>
    <col min="11526" max="11526" width="0" hidden="1" customWidth="1"/>
    <col min="11527" max="11527" width="11.85546875" customWidth="1"/>
    <col min="11528" max="11528" width="11.28515625" customWidth="1"/>
    <col min="11770" max="11770" width="4.28515625" customWidth="1"/>
    <col min="11771" max="11771" width="26.28515625" customWidth="1"/>
    <col min="11773" max="11773" width="17.42578125" customWidth="1"/>
    <col min="11774" max="11774" width="16.5703125" customWidth="1"/>
    <col min="11775" max="11780" width="0" hidden="1" customWidth="1"/>
    <col min="11781" max="11781" width="12" customWidth="1"/>
    <col min="11782" max="11782" width="0" hidden="1" customWidth="1"/>
    <col min="11783" max="11783" width="11.85546875" customWidth="1"/>
    <col min="11784" max="11784" width="11.28515625" customWidth="1"/>
    <col min="12026" max="12026" width="4.28515625" customWidth="1"/>
    <col min="12027" max="12027" width="26.28515625" customWidth="1"/>
    <col min="12029" max="12029" width="17.42578125" customWidth="1"/>
    <col min="12030" max="12030" width="16.5703125" customWidth="1"/>
    <col min="12031" max="12036" width="0" hidden="1" customWidth="1"/>
    <col min="12037" max="12037" width="12" customWidth="1"/>
    <col min="12038" max="12038" width="0" hidden="1" customWidth="1"/>
    <col min="12039" max="12039" width="11.85546875" customWidth="1"/>
    <col min="12040" max="12040" width="11.28515625" customWidth="1"/>
    <col min="12282" max="12282" width="4.28515625" customWidth="1"/>
    <col min="12283" max="12283" width="26.28515625" customWidth="1"/>
    <col min="12285" max="12285" width="17.42578125" customWidth="1"/>
    <col min="12286" max="12286" width="16.5703125" customWidth="1"/>
    <col min="12287" max="12292" width="0" hidden="1" customWidth="1"/>
    <col min="12293" max="12293" width="12" customWidth="1"/>
    <col min="12294" max="12294" width="0" hidden="1" customWidth="1"/>
    <col min="12295" max="12295" width="11.85546875" customWidth="1"/>
    <col min="12296" max="12296" width="11.28515625" customWidth="1"/>
    <col min="12538" max="12538" width="4.28515625" customWidth="1"/>
    <col min="12539" max="12539" width="26.28515625" customWidth="1"/>
    <col min="12541" max="12541" width="17.42578125" customWidth="1"/>
    <col min="12542" max="12542" width="16.5703125" customWidth="1"/>
    <col min="12543" max="12548" width="0" hidden="1" customWidth="1"/>
    <col min="12549" max="12549" width="12" customWidth="1"/>
    <col min="12550" max="12550" width="0" hidden="1" customWidth="1"/>
    <col min="12551" max="12551" width="11.85546875" customWidth="1"/>
    <col min="12552" max="12552" width="11.28515625" customWidth="1"/>
    <col min="12794" max="12794" width="4.28515625" customWidth="1"/>
    <col min="12795" max="12795" width="26.28515625" customWidth="1"/>
    <col min="12797" max="12797" width="17.42578125" customWidth="1"/>
    <col min="12798" max="12798" width="16.5703125" customWidth="1"/>
    <col min="12799" max="12804" width="0" hidden="1" customWidth="1"/>
    <col min="12805" max="12805" width="12" customWidth="1"/>
    <col min="12806" max="12806" width="0" hidden="1" customWidth="1"/>
    <col min="12807" max="12807" width="11.85546875" customWidth="1"/>
    <col min="12808" max="12808" width="11.28515625" customWidth="1"/>
    <col min="13050" max="13050" width="4.28515625" customWidth="1"/>
    <col min="13051" max="13051" width="26.28515625" customWidth="1"/>
    <col min="13053" max="13053" width="17.42578125" customWidth="1"/>
    <col min="13054" max="13054" width="16.5703125" customWidth="1"/>
    <col min="13055" max="13060" width="0" hidden="1" customWidth="1"/>
    <col min="13061" max="13061" width="12" customWidth="1"/>
    <col min="13062" max="13062" width="0" hidden="1" customWidth="1"/>
    <col min="13063" max="13063" width="11.85546875" customWidth="1"/>
    <col min="13064" max="13064" width="11.28515625" customWidth="1"/>
    <col min="13306" max="13306" width="4.28515625" customWidth="1"/>
    <col min="13307" max="13307" width="26.28515625" customWidth="1"/>
    <col min="13309" max="13309" width="17.42578125" customWidth="1"/>
    <col min="13310" max="13310" width="16.5703125" customWidth="1"/>
    <col min="13311" max="13316" width="0" hidden="1" customWidth="1"/>
    <col min="13317" max="13317" width="12" customWidth="1"/>
    <col min="13318" max="13318" width="0" hidden="1" customWidth="1"/>
    <col min="13319" max="13319" width="11.85546875" customWidth="1"/>
    <col min="13320" max="13320" width="11.28515625" customWidth="1"/>
    <col min="13562" max="13562" width="4.28515625" customWidth="1"/>
    <col min="13563" max="13563" width="26.28515625" customWidth="1"/>
    <col min="13565" max="13565" width="17.42578125" customWidth="1"/>
    <col min="13566" max="13566" width="16.5703125" customWidth="1"/>
    <col min="13567" max="13572" width="0" hidden="1" customWidth="1"/>
    <col min="13573" max="13573" width="12" customWidth="1"/>
    <col min="13574" max="13574" width="0" hidden="1" customWidth="1"/>
    <col min="13575" max="13575" width="11.85546875" customWidth="1"/>
    <col min="13576" max="13576" width="11.28515625" customWidth="1"/>
    <col min="13818" max="13818" width="4.28515625" customWidth="1"/>
    <col min="13819" max="13819" width="26.28515625" customWidth="1"/>
    <col min="13821" max="13821" width="17.42578125" customWidth="1"/>
    <col min="13822" max="13822" width="16.5703125" customWidth="1"/>
    <col min="13823" max="13828" width="0" hidden="1" customWidth="1"/>
    <col min="13829" max="13829" width="12" customWidth="1"/>
    <col min="13830" max="13830" width="0" hidden="1" customWidth="1"/>
    <col min="13831" max="13831" width="11.85546875" customWidth="1"/>
    <col min="13832" max="13832" width="11.28515625" customWidth="1"/>
    <col min="14074" max="14074" width="4.28515625" customWidth="1"/>
    <col min="14075" max="14075" width="26.28515625" customWidth="1"/>
    <col min="14077" max="14077" width="17.42578125" customWidth="1"/>
    <col min="14078" max="14078" width="16.5703125" customWidth="1"/>
    <col min="14079" max="14084" width="0" hidden="1" customWidth="1"/>
    <col min="14085" max="14085" width="12" customWidth="1"/>
    <col min="14086" max="14086" width="0" hidden="1" customWidth="1"/>
    <col min="14087" max="14087" width="11.85546875" customWidth="1"/>
    <col min="14088" max="14088" width="11.28515625" customWidth="1"/>
    <col min="14330" max="14330" width="4.28515625" customWidth="1"/>
    <col min="14331" max="14331" width="26.28515625" customWidth="1"/>
    <col min="14333" max="14333" width="17.42578125" customWidth="1"/>
    <col min="14334" max="14334" width="16.5703125" customWidth="1"/>
    <col min="14335" max="14340" width="0" hidden="1" customWidth="1"/>
    <col min="14341" max="14341" width="12" customWidth="1"/>
    <col min="14342" max="14342" width="0" hidden="1" customWidth="1"/>
    <col min="14343" max="14343" width="11.85546875" customWidth="1"/>
    <col min="14344" max="14344" width="11.28515625" customWidth="1"/>
    <col min="14586" max="14586" width="4.28515625" customWidth="1"/>
    <col min="14587" max="14587" width="26.28515625" customWidth="1"/>
    <col min="14589" max="14589" width="17.42578125" customWidth="1"/>
    <col min="14590" max="14590" width="16.5703125" customWidth="1"/>
    <col min="14591" max="14596" width="0" hidden="1" customWidth="1"/>
    <col min="14597" max="14597" width="12" customWidth="1"/>
    <col min="14598" max="14598" width="0" hidden="1" customWidth="1"/>
    <col min="14599" max="14599" width="11.85546875" customWidth="1"/>
    <col min="14600" max="14600" width="11.28515625" customWidth="1"/>
    <col min="14842" max="14842" width="4.28515625" customWidth="1"/>
    <col min="14843" max="14843" width="26.28515625" customWidth="1"/>
    <col min="14845" max="14845" width="17.42578125" customWidth="1"/>
    <col min="14846" max="14846" width="16.5703125" customWidth="1"/>
    <col min="14847" max="14852" width="0" hidden="1" customWidth="1"/>
    <col min="14853" max="14853" width="12" customWidth="1"/>
    <col min="14854" max="14854" width="0" hidden="1" customWidth="1"/>
    <col min="14855" max="14855" width="11.85546875" customWidth="1"/>
    <col min="14856" max="14856" width="11.28515625" customWidth="1"/>
    <col min="15098" max="15098" width="4.28515625" customWidth="1"/>
    <col min="15099" max="15099" width="26.28515625" customWidth="1"/>
    <col min="15101" max="15101" width="17.42578125" customWidth="1"/>
    <col min="15102" max="15102" width="16.5703125" customWidth="1"/>
    <col min="15103" max="15108" width="0" hidden="1" customWidth="1"/>
    <col min="15109" max="15109" width="12" customWidth="1"/>
    <col min="15110" max="15110" width="0" hidden="1" customWidth="1"/>
    <col min="15111" max="15111" width="11.85546875" customWidth="1"/>
    <col min="15112" max="15112" width="11.28515625" customWidth="1"/>
    <col min="15354" max="15354" width="4.28515625" customWidth="1"/>
    <col min="15355" max="15355" width="26.28515625" customWidth="1"/>
    <col min="15357" max="15357" width="17.42578125" customWidth="1"/>
    <col min="15358" max="15358" width="16.5703125" customWidth="1"/>
    <col min="15359" max="15364" width="0" hidden="1" customWidth="1"/>
    <col min="15365" max="15365" width="12" customWidth="1"/>
    <col min="15366" max="15366" width="0" hidden="1" customWidth="1"/>
    <col min="15367" max="15367" width="11.85546875" customWidth="1"/>
    <col min="15368" max="15368" width="11.28515625" customWidth="1"/>
    <col min="15610" max="15610" width="4.28515625" customWidth="1"/>
    <col min="15611" max="15611" width="26.28515625" customWidth="1"/>
    <col min="15613" max="15613" width="17.42578125" customWidth="1"/>
    <col min="15614" max="15614" width="16.5703125" customWidth="1"/>
    <col min="15615" max="15620" width="0" hidden="1" customWidth="1"/>
    <col min="15621" max="15621" width="12" customWidth="1"/>
    <col min="15622" max="15622" width="0" hidden="1" customWidth="1"/>
    <col min="15623" max="15623" width="11.85546875" customWidth="1"/>
    <col min="15624" max="15624" width="11.28515625" customWidth="1"/>
    <col min="15866" max="15866" width="4.28515625" customWidth="1"/>
    <col min="15867" max="15867" width="26.28515625" customWidth="1"/>
    <col min="15869" max="15869" width="17.42578125" customWidth="1"/>
    <col min="15870" max="15870" width="16.5703125" customWidth="1"/>
    <col min="15871" max="15876" width="0" hidden="1" customWidth="1"/>
    <col min="15877" max="15877" width="12" customWidth="1"/>
    <col min="15878" max="15878" width="0" hidden="1" customWidth="1"/>
    <col min="15879" max="15879" width="11.85546875" customWidth="1"/>
    <col min="15880" max="15880" width="11.28515625" customWidth="1"/>
    <col min="16122" max="16122" width="4.28515625" customWidth="1"/>
    <col min="16123" max="16123" width="26.28515625" customWidth="1"/>
    <col min="16125" max="16125" width="17.42578125" customWidth="1"/>
    <col min="16126" max="16126" width="16.5703125" customWidth="1"/>
    <col min="16127" max="16132" width="0" hidden="1" customWidth="1"/>
    <col min="16133" max="16133" width="12" customWidth="1"/>
    <col min="16134" max="16134" width="0" hidden="1" customWidth="1"/>
    <col min="16135" max="16135" width="11.85546875" customWidth="1"/>
    <col min="16136" max="16136" width="11.28515625" customWidth="1"/>
  </cols>
  <sheetData>
    <row r="1" spans="1:6" x14ac:dyDescent="0.25">
      <c r="D1" s="229" t="s">
        <v>206</v>
      </c>
      <c r="E1" s="229"/>
      <c r="F1" s="229"/>
    </row>
    <row r="2" spans="1:6" x14ac:dyDescent="0.25">
      <c r="D2" s="198" t="s">
        <v>170</v>
      </c>
      <c r="E2" s="198"/>
      <c r="F2" s="198"/>
    </row>
    <row r="3" spans="1:6" x14ac:dyDescent="0.25">
      <c r="D3" s="198" t="s">
        <v>2</v>
      </c>
      <c r="E3" s="198"/>
      <c r="F3" s="198"/>
    </row>
    <row r="4" spans="1:6" x14ac:dyDescent="0.25">
      <c r="B4" s="77"/>
      <c r="D4" s="198" t="s">
        <v>520</v>
      </c>
      <c r="E4" s="198"/>
      <c r="F4" s="198"/>
    </row>
    <row r="5" spans="1:6" ht="18" x14ac:dyDescent="0.25">
      <c r="D5" s="103"/>
      <c r="E5" s="103"/>
    </row>
    <row r="6" spans="1:6" x14ac:dyDescent="0.25">
      <c r="A6" s="188" t="s">
        <v>466</v>
      </c>
      <c r="B6" s="188"/>
      <c r="C6" s="188"/>
      <c r="D6" s="188"/>
      <c r="E6" s="188"/>
      <c r="F6" s="188"/>
    </row>
    <row r="7" spans="1:6" ht="18.75" customHeight="1" x14ac:dyDescent="0.25">
      <c r="A7" s="188"/>
      <c r="B7" s="188"/>
      <c r="C7" s="188"/>
      <c r="D7" s="188"/>
      <c r="E7" s="188"/>
      <c r="F7" s="188"/>
    </row>
    <row r="8" spans="1:6" x14ac:dyDescent="0.25">
      <c r="A8" s="223" t="s">
        <v>149</v>
      </c>
      <c r="B8" s="225" t="s">
        <v>321</v>
      </c>
      <c r="C8" s="226" t="s">
        <v>171</v>
      </c>
      <c r="D8" s="227" t="s">
        <v>322</v>
      </c>
      <c r="E8" s="228"/>
      <c r="F8" s="228"/>
    </row>
    <row r="9" spans="1:6" x14ac:dyDescent="0.25">
      <c r="A9" s="224"/>
      <c r="B9" s="224"/>
      <c r="C9" s="224"/>
      <c r="D9" s="105" t="s">
        <v>323</v>
      </c>
      <c r="E9" s="105" t="s">
        <v>325</v>
      </c>
      <c r="F9" s="105" t="s">
        <v>336</v>
      </c>
    </row>
    <row r="10" spans="1:6" s="79" customFormat="1" ht="99.75" x14ac:dyDescent="0.2">
      <c r="A10" s="81"/>
      <c r="B10" s="106" t="s">
        <v>324</v>
      </c>
      <c r="C10" s="139"/>
      <c r="D10" s="80">
        <f>D11+D18</f>
        <v>56071.49</v>
      </c>
      <c r="E10" s="80">
        <f t="shared" ref="E10:F10" si="0">E11+E18</f>
        <v>51000.79</v>
      </c>
      <c r="F10" s="80">
        <f t="shared" si="0"/>
        <v>38065.250000000007</v>
      </c>
    </row>
    <row r="11" spans="1:6" ht="28.5" x14ac:dyDescent="0.25">
      <c r="A11" s="81"/>
      <c r="B11" s="106" t="s">
        <v>192</v>
      </c>
      <c r="C11" s="140"/>
      <c r="D11" s="80">
        <f>SUM(D12:D17)</f>
        <v>43432.65</v>
      </c>
      <c r="E11" s="80">
        <f t="shared" ref="E11:F11" si="1">SUM(E12:E17)</f>
        <v>39627.86</v>
      </c>
      <c r="F11" s="80">
        <f t="shared" si="1"/>
        <v>38065.250000000007</v>
      </c>
    </row>
    <row r="12" spans="1:6" s="83" customFormat="1" ht="45" x14ac:dyDescent="0.25">
      <c r="A12" s="84" t="s">
        <v>151</v>
      </c>
      <c r="B12" s="86" t="s">
        <v>283</v>
      </c>
      <c r="C12" s="141" t="s">
        <v>89</v>
      </c>
      <c r="D12" s="32">
        <f>'программные 5.1'!I82</f>
        <v>705</v>
      </c>
      <c r="E12" s="32">
        <f>'программные 5.1'!J82</f>
        <v>756</v>
      </c>
      <c r="F12" s="32">
        <f>'программные 5.1'!K82</f>
        <v>807</v>
      </c>
    </row>
    <row r="13" spans="1:6" ht="30" x14ac:dyDescent="0.25">
      <c r="A13" s="84" t="s">
        <v>153</v>
      </c>
      <c r="B13" s="86" t="s">
        <v>270</v>
      </c>
      <c r="C13" s="141" t="s">
        <v>185</v>
      </c>
      <c r="D13" s="32">
        <f>'программные 5.1'!I87</f>
        <v>500</v>
      </c>
      <c r="E13" s="32">
        <f>'программные 5.1'!J87</f>
        <v>700</v>
      </c>
      <c r="F13" s="32">
        <f>'программные 5.1'!K87</f>
        <v>900</v>
      </c>
    </row>
    <row r="14" spans="1:6" ht="60" x14ac:dyDescent="0.25">
      <c r="A14" s="84" t="s">
        <v>155</v>
      </c>
      <c r="B14" s="42" t="s">
        <v>274</v>
      </c>
      <c r="C14" s="23" t="s">
        <v>485</v>
      </c>
      <c r="D14" s="32">
        <f>'программные 5.1'!I90</f>
        <v>26688.41</v>
      </c>
      <c r="E14" s="32">
        <f>'программные 5.1'!J90</f>
        <v>21957.599999999999</v>
      </c>
      <c r="F14" s="32">
        <f>'программные 5.1'!K90</f>
        <v>18967.400000000001</v>
      </c>
    </row>
    <row r="15" spans="1:6" ht="45" x14ac:dyDescent="0.25">
      <c r="A15" s="84" t="s">
        <v>156</v>
      </c>
      <c r="B15" s="42" t="s">
        <v>193</v>
      </c>
      <c r="C15" s="23" t="s">
        <v>454</v>
      </c>
      <c r="D15" s="32">
        <f>'программные 5.1'!I111</f>
        <v>14711.81</v>
      </c>
      <c r="E15" s="32">
        <f>'программные 5.1'!J111</f>
        <v>15545.64</v>
      </c>
      <c r="F15" s="32">
        <f>'программные 5.1'!K111</f>
        <v>16722.23</v>
      </c>
    </row>
    <row r="16" spans="1:6" ht="30" x14ac:dyDescent="0.25">
      <c r="A16" s="84" t="s">
        <v>158</v>
      </c>
      <c r="B16" s="82" t="s">
        <v>303</v>
      </c>
      <c r="C16" s="23" t="s">
        <v>101</v>
      </c>
      <c r="D16" s="32">
        <f>'программные 5.1'!I140</f>
        <v>817.43</v>
      </c>
      <c r="E16" s="32">
        <f>'программные 5.1'!J140</f>
        <v>658.62</v>
      </c>
      <c r="F16" s="32">
        <f>'программные 5.1'!K140</f>
        <v>658.62</v>
      </c>
    </row>
    <row r="17" spans="1:6" ht="75" x14ac:dyDescent="0.25">
      <c r="A17" s="84" t="s">
        <v>160</v>
      </c>
      <c r="B17" s="42" t="s">
        <v>279</v>
      </c>
      <c r="C17" s="23" t="s">
        <v>87</v>
      </c>
      <c r="D17" s="107">
        <f>'программные 5.1'!I147</f>
        <v>10</v>
      </c>
      <c r="E17" s="107">
        <f>'программные 5.1'!J147</f>
        <v>10</v>
      </c>
      <c r="F17" s="107">
        <f>'программные 5.1'!K147</f>
        <v>10</v>
      </c>
    </row>
    <row r="18" spans="1:6" x14ac:dyDescent="0.25">
      <c r="A18" s="84"/>
      <c r="B18" s="142" t="s">
        <v>471</v>
      </c>
      <c r="C18" s="22"/>
      <c r="D18" s="145">
        <f>SUM(D19:D21)</f>
        <v>12638.839999999998</v>
      </c>
      <c r="E18" s="145">
        <f t="shared" ref="E18:F18" si="2">SUM(E19:E21)</f>
        <v>11372.93</v>
      </c>
      <c r="F18" s="145">
        <f t="shared" si="2"/>
        <v>0</v>
      </c>
    </row>
    <row r="19" spans="1:6" ht="30" x14ac:dyDescent="0.25">
      <c r="A19" s="84" t="s">
        <v>151</v>
      </c>
      <c r="B19" s="42" t="s">
        <v>473</v>
      </c>
      <c r="C19" s="23" t="s">
        <v>97</v>
      </c>
      <c r="D19" s="32">
        <f>'программные 5.1'!I151</f>
        <v>748.13</v>
      </c>
      <c r="E19" s="32">
        <f>'программные 5.1'!J151</f>
        <v>0</v>
      </c>
      <c r="F19" s="32">
        <f>'программные 5.1'!K151</f>
        <v>0</v>
      </c>
    </row>
    <row r="20" spans="1:6" ht="60" x14ac:dyDescent="0.25">
      <c r="A20" s="108" t="s">
        <v>153</v>
      </c>
      <c r="B20" s="109" t="s">
        <v>474</v>
      </c>
      <c r="C20" s="143" t="s">
        <v>87</v>
      </c>
      <c r="D20" s="107">
        <f>'программные 5.1'!I154</f>
        <v>0</v>
      </c>
      <c r="E20" s="107">
        <f>'программные 5.1'!J154</f>
        <v>11372.93</v>
      </c>
      <c r="F20" s="107">
        <f>'программные 5.1'!K154</f>
        <v>0</v>
      </c>
    </row>
    <row r="21" spans="1:6" ht="45" x14ac:dyDescent="0.25">
      <c r="A21" s="108" t="s">
        <v>155</v>
      </c>
      <c r="B21" s="144" t="s">
        <v>475</v>
      </c>
      <c r="C21" s="110" t="s">
        <v>97</v>
      </c>
      <c r="D21" s="107">
        <f>'программные 5.1'!I157</f>
        <v>11890.71</v>
      </c>
      <c r="E21" s="107">
        <f>'программные 5.1'!J157</f>
        <v>0</v>
      </c>
      <c r="F21" s="107">
        <f>'программные 5.1'!K157</f>
        <v>0</v>
      </c>
    </row>
  </sheetData>
  <mergeCells count="9">
    <mergeCell ref="A8:A9"/>
    <mergeCell ref="B8:B9"/>
    <mergeCell ref="C8:C9"/>
    <mergeCell ref="D8:F8"/>
    <mergeCell ref="D1:F1"/>
    <mergeCell ref="D4:F4"/>
    <mergeCell ref="D3:F3"/>
    <mergeCell ref="D2:F2"/>
    <mergeCell ref="A6:F7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1"/>
  <sheetViews>
    <sheetView workbookViewId="0">
      <selection activeCell="A7" sqref="A7:C8"/>
    </sheetView>
  </sheetViews>
  <sheetFormatPr defaultRowHeight="15" x14ac:dyDescent="0.25"/>
  <cols>
    <col min="1" max="1" width="22.85546875" customWidth="1"/>
    <col min="2" max="2" width="41" customWidth="1"/>
    <col min="3" max="3" width="20.28515625" customWidth="1"/>
    <col min="257" max="257" width="22.85546875" customWidth="1"/>
    <col min="258" max="258" width="53" customWidth="1"/>
    <col min="259" max="259" width="19.140625" customWidth="1"/>
    <col min="513" max="513" width="22.85546875" customWidth="1"/>
    <col min="514" max="514" width="53" customWidth="1"/>
    <col min="515" max="515" width="19.140625" customWidth="1"/>
    <col min="769" max="769" width="22.85546875" customWidth="1"/>
    <col min="770" max="770" width="53" customWidth="1"/>
    <col min="771" max="771" width="19.140625" customWidth="1"/>
    <col min="1025" max="1025" width="22.85546875" customWidth="1"/>
    <col min="1026" max="1026" width="53" customWidth="1"/>
    <col min="1027" max="1027" width="19.140625" customWidth="1"/>
    <col min="1281" max="1281" width="22.85546875" customWidth="1"/>
    <col min="1282" max="1282" width="53" customWidth="1"/>
    <col min="1283" max="1283" width="19.140625" customWidth="1"/>
    <col min="1537" max="1537" width="22.85546875" customWidth="1"/>
    <col min="1538" max="1538" width="53" customWidth="1"/>
    <col min="1539" max="1539" width="19.140625" customWidth="1"/>
    <col min="1793" max="1793" width="22.85546875" customWidth="1"/>
    <col min="1794" max="1794" width="53" customWidth="1"/>
    <col min="1795" max="1795" width="19.140625" customWidth="1"/>
    <col min="2049" max="2049" width="22.85546875" customWidth="1"/>
    <col min="2050" max="2050" width="53" customWidth="1"/>
    <col min="2051" max="2051" width="19.140625" customWidth="1"/>
    <col min="2305" max="2305" width="22.85546875" customWidth="1"/>
    <col min="2306" max="2306" width="53" customWidth="1"/>
    <col min="2307" max="2307" width="19.140625" customWidth="1"/>
    <col min="2561" max="2561" width="22.85546875" customWidth="1"/>
    <col min="2562" max="2562" width="53" customWidth="1"/>
    <col min="2563" max="2563" width="19.140625" customWidth="1"/>
    <col min="2817" max="2817" width="22.85546875" customWidth="1"/>
    <col min="2818" max="2818" width="53" customWidth="1"/>
    <col min="2819" max="2819" width="19.140625" customWidth="1"/>
    <col min="3073" max="3073" width="22.85546875" customWidth="1"/>
    <col min="3074" max="3074" width="53" customWidth="1"/>
    <col min="3075" max="3075" width="19.140625" customWidth="1"/>
    <col min="3329" max="3329" width="22.85546875" customWidth="1"/>
    <col min="3330" max="3330" width="53" customWidth="1"/>
    <col min="3331" max="3331" width="19.140625" customWidth="1"/>
    <col min="3585" max="3585" width="22.85546875" customWidth="1"/>
    <col min="3586" max="3586" width="53" customWidth="1"/>
    <col min="3587" max="3587" width="19.140625" customWidth="1"/>
    <col min="3841" max="3841" width="22.85546875" customWidth="1"/>
    <col min="3842" max="3842" width="53" customWidth="1"/>
    <col min="3843" max="3843" width="19.140625" customWidth="1"/>
    <col min="4097" max="4097" width="22.85546875" customWidth="1"/>
    <col min="4098" max="4098" width="53" customWidth="1"/>
    <col min="4099" max="4099" width="19.140625" customWidth="1"/>
    <col min="4353" max="4353" width="22.85546875" customWidth="1"/>
    <col min="4354" max="4354" width="53" customWidth="1"/>
    <col min="4355" max="4355" width="19.140625" customWidth="1"/>
    <col min="4609" max="4609" width="22.85546875" customWidth="1"/>
    <col min="4610" max="4610" width="53" customWidth="1"/>
    <col min="4611" max="4611" width="19.140625" customWidth="1"/>
    <col min="4865" max="4865" width="22.85546875" customWidth="1"/>
    <col min="4866" max="4866" width="53" customWidth="1"/>
    <col min="4867" max="4867" width="19.140625" customWidth="1"/>
    <col min="5121" max="5121" width="22.85546875" customWidth="1"/>
    <col min="5122" max="5122" width="53" customWidth="1"/>
    <col min="5123" max="5123" width="19.140625" customWidth="1"/>
    <col min="5377" max="5377" width="22.85546875" customWidth="1"/>
    <col min="5378" max="5378" width="53" customWidth="1"/>
    <col min="5379" max="5379" width="19.140625" customWidth="1"/>
    <col min="5633" max="5633" width="22.85546875" customWidth="1"/>
    <col min="5634" max="5634" width="53" customWidth="1"/>
    <col min="5635" max="5635" width="19.140625" customWidth="1"/>
    <col min="5889" max="5889" width="22.85546875" customWidth="1"/>
    <col min="5890" max="5890" width="53" customWidth="1"/>
    <col min="5891" max="5891" width="19.140625" customWidth="1"/>
    <col min="6145" max="6145" width="22.85546875" customWidth="1"/>
    <col min="6146" max="6146" width="53" customWidth="1"/>
    <col min="6147" max="6147" width="19.140625" customWidth="1"/>
    <col min="6401" max="6401" width="22.85546875" customWidth="1"/>
    <col min="6402" max="6402" width="53" customWidth="1"/>
    <col min="6403" max="6403" width="19.140625" customWidth="1"/>
    <col min="6657" max="6657" width="22.85546875" customWidth="1"/>
    <col min="6658" max="6658" width="53" customWidth="1"/>
    <col min="6659" max="6659" width="19.140625" customWidth="1"/>
    <col min="6913" max="6913" width="22.85546875" customWidth="1"/>
    <col min="6914" max="6914" width="53" customWidth="1"/>
    <col min="6915" max="6915" width="19.140625" customWidth="1"/>
    <col min="7169" max="7169" width="22.85546875" customWidth="1"/>
    <col min="7170" max="7170" width="53" customWidth="1"/>
    <col min="7171" max="7171" width="19.140625" customWidth="1"/>
    <col min="7425" max="7425" width="22.85546875" customWidth="1"/>
    <col min="7426" max="7426" width="53" customWidth="1"/>
    <col min="7427" max="7427" width="19.140625" customWidth="1"/>
    <col min="7681" max="7681" width="22.85546875" customWidth="1"/>
    <col min="7682" max="7682" width="53" customWidth="1"/>
    <col min="7683" max="7683" width="19.140625" customWidth="1"/>
    <col min="7937" max="7937" width="22.85546875" customWidth="1"/>
    <col min="7938" max="7938" width="53" customWidth="1"/>
    <col min="7939" max="7939" width="19.140625" customWidth="1"/>
    <col min="8193" max="8193" width="22.85546875" customWidth="1"/>
    <col min="8194" max="8194" width="53" customWidth="1"/>
    <col min="8195" max="8195" width="19.140625" customWidth="1"/>
    <col min="8449" max="8449" width="22.85546875" customWidth="1"/>
    <col min="8450" max="8450" width="53" customWidth="1"/>
    <col min="8451" max="8451" width="19.140625" customWidth="1"/>
    <col min="8705" max="8705" width="22.85546875" customWidth="1"/>
    <col min="8706" max="8706" width="53" customWidth="1"/>
    <col min="8707" max="8707" width="19.140625" customWidth="1"/>
    <col min="8961" max="8961" width="22.85546875" customWidth="1"/>
    <col min="8962" max="8962" width="53" customWidth="1"/>
    <col min="8963" max="8963" width="19.140625" customWidth="1"/>
    <col min="9217" max="9217" width="22.85546875" customWidth="1"/>
    <col min="9218" max="9218" width="53" customWidth="1"/>
    <col min="9219" max="9219" width="19.140625" customWidth="1"/>
    <col min="9473" max="9473" width="22.85546875" customWidth="1"/>
    <col min="9474" max="9474" width="53" customWidth="1"/>
    <col min="9475" max="9475" width="19.140625" customWidth="1"/>
    <col min="9729" max="9729" width="22.85546875" customWidth="1"/>
    <col min="9730" max="9730" width="53" customWidth="1"/>
    <col min="9731" max="9731" width="19.140625" customWidth="1"/>
    <col min="9985" max="9985" width="22.85546875" customWidth="1"/>
    <col min="9986" max="9986" width="53" customWidth="1"/>
    <col min="9987" max="9987" width="19.140625" customWidth="1"/>
    <col min="10241" max="10241" width="22.85546875" customWidth="1"/>
    <col min="10242" max="10242" width="53" customWidth="1"/>
    <col min="10243" max="10243" width="19.140625" customWidth="1"/>
    <col min="10497" max="10497" width="22.85546875" customWidth="1"/>
    <col min="10498" max="10498" width="53" customWidth="1"/>
    <col min="10499" max="10499" width="19.140625" customWidth="1"/>
    <col min="10753" max="10753" width="22.85546875" customWidth="1"/>
    <col min="10754" max="10754" width="53" customWidth="1"/>
    <col min="10755" max="10755" width="19.140625" customWidth="1"/>
    <col min="11009" max="11009" width="22.85546875" customWidth="1"/>
    <col min="11010" max="11010" width="53" customWidth="1"/>
    <col min="11011" max="11011" width="19.140625" customWidth="1"/>
    <col min="11265" max="11265" width="22.85546875" customWidth="1"/>
    <col min="11266" max="11266" width="53" customWidth="1"/>
    <col min="11267" max="11267" width="19.140625" customWidth="1"/>
    <col min="11521" max="11521" width="22.85546875" customWidth="1"/>
    <col min="11522" max="11522" width="53" customWidth="1"/>
    <col min="11523" max="11523" width="19.140625" customWidth="1"/>
    <col min="11777" max="11777" width="22.85546875" customWidth="1"/>
    <col min="11778" max="11778" width="53" customWidth="1"/>
    <col min="11779" max="11779" width="19.140625" customWidth="1"/>
    <col min="12033" max="12033" width="22.85546875" customWidth="1"/>
    <col min="12034" max="12034" width="53" customWidth="1"/>
    <col min="12035" max="12035" width="19.140625" customWidth="1"/>
    <col min="12289" max="12289" width="22.85546875" customWidth="1"/>
    <col min="12290" max="12290" width="53" customWidth="1"/>
    <col min="12291" max="12291" width="19.140625" customWidth="1"/>
    <col min="12545" max="12545" width="22.85546875" customWidth="1"/>
    <col min="12546" max="12546" width="53" customWidth="1"/>
    <col min="12547" max="12547" width="19.140625" customWidth="1"/>
    <col min="12801" max="12801" width="22.85546875" customWidth="1"/>
    <col min="12802" max="12802" width="53" customWidth="1"/>
    <col min="12803" max="12803" width="19.140625" customWidth="1"/>
    <col min="13057" max="13057" width="22.85546875" customWidth="1"/>
    <col min="13058" max="13058" width="53" customWidth="1"/>
    <col min="13059" max="13059" width="19.140625" customWidth="1"/>
    <col min="13313" max="13313" width="22.85546875" customWidth="1"/>
    <col min="13314" max="13314" width="53" customWidth="1"/>
    <col min="13315" max="13315" width="19.140625" customWidth="1"/>
    <col min="13569" max="13569" width="22.85546875" customWidth="1"/>
    <col min="13570" max="13570" width="53" customWidth="1"/>
    <col min="13571" max="13571" width="19.140625" customWidth="1"/>
    <col min="13825" max="13825" width="22.85546875" customWidth="1"/>
    <col min="13826" max="13826" width="53" customWidth="1"/>
    <col min="13827" max="13827" width="19.140625" customWidth="1"/>
    <col min="14081" max="14081" width="22.85546875" customWidth="1"/>
    <col min="14082" max="14082" width="53" customWidth="1"/>
    <col min="14083" max="14083" width="19.140625" customWidth="1"/>
    <col min="14337" max="14337" width="22.85546875" customWidth="1"/>
    <col min="14338" max="14338" width="53" customWidth="1"/>
    <col min="14339" max="14339" width="19.140625" customWidth="1"/>
    <col min="14593" max="14593" width="22.85546875" customWidth="1"/>
    <col min="14594" max="14594" width="53" customWidth="1"/>
    <col min="14595" max="14595" width="19.140625" customWidth="1"/>
    <col min="14849" max="14849" width="22.85546875" customWidth="1"/>
    <col min="14850" max="14850" width="53" customWidth="1"/>
    <col min="14851" max="14851" width="19.140625" customWidth="1"/>
    <col min="15105" max="15105" width="22.85546875" customWidth="1"/>
    <col min="15106" max="15106" width="53" customWidth="1"/>
    <col min="15107" max="15107" width="19.140625" customWidth="1"/>
    <col min="15361" max="15361" width="22.85546875" customWidth="1"/>
    <col min="15362" max="15362" width="53" customWidth="1"/>
    <col min="15363" max="15363" width="19.140625" customWidth="1"/>
    <col min="15617" max="15617" width="22.85546875" customWidth="1"/>
    <col min="15618" max="15618" width="53" customWidth="1"/>
    <col min="15619" max="15619" width="19.140625" customWidth="1"/>
    <col min="15873" max="15873" width="22.85546875" customWidth="1"/>
    <col min="15874" max="15874" width="53" customWidth="1"/>
    <col min="15875" max="15875" width="19.140625" customWidth="1"/>
    <col min="16129" max="16129" width="22.85546875" customWidth="1"/>
    <col min="16130" max="16130" width="53" customWidth="1"/>
    <col min="16131" max="16131" width="19.140625" customWidth="1"/>
  </cols>
  <sheetData>
    <row r="1" spans="1:3" x14ac:dyDescent="0.25">
      <c r="B1" s="230" t="s">
        <v>462</v>
      </c>
      <c r="C1" s="230"/>
    </row>
    <row r="2" spans="1:3" x14ac:dyDescent="0.25">
      <c r="B2" s="230" t="s">
        <v>147</v>
      </c>
      <c r="C2" s="230"/>
    </row>
    <row r="3" spans="1:3" x14ac:dyDescent="0.25">
      <c r="B3" s="230" t="s">
        <v>148</v>
      </c>
      <c r="C3" s="230"/>
    </row>
    <row r="4" spans="1:3" x14ac:dyDescent="0.25">
      <c r="B4" s="230" t="s">
        <v>520</v>
      </c>
      <c r="C4" s="230"/>
    </row>
    <row r="7" spans="1:3" ht="15.75" customHeight="1" x14ac:dyDescent="0.25">
      <c r="A7" s="231" t="s">
        <v>467</v>
      </c>
      <c r="B7" s="231"/>
      <c r="C7" s="231"/>
    </row>
    <row r="8" spans="1:3" ht="19.5" customHeight="1" thickBot="1" x14ac:dyDescent="0.3">
      <c r="A8" s="232"/>
      <c r="B8" s="232"/>
      <c r="C8" s="232"/>
    </row>
    <row r="9" spans="1:3" ht="15.75" x14ac:dyDescent="0.25">
      <c r="A9" s="66"/>
      <c r="B9" s="67" t="s">
        <v>164</v>
      </c>
      <c r="C9" s="68" t="s">
        <v>165</v>
      </c>
    </row>
    <row r="10" spans="1:3" ht="78.75" x14ac:dyDescent="0.25">
      <c r="A10" s="69" t="s">
        <v>166</v>
      </c>
      <c r="B10" s="70" t="s">
        <v>68</v>
      </c>
      <c r="C10" s="71" t="s">
        <v>167</v>
      </c>
    </row>
    <row r="11" spans="1:3" ht="48" thickBot="1" x14ac:dyDescent="0.3">
      <c r="A11" s="72" t="s">
        <v>168</v>
      </c>
      <c r="B11" s="73" t="s">
        <v>169</v>
      </c>
      <c r="C11" s="74" t="s">
        <v>167</v>
      </c>
    </row>
  </sheetData>
  <mergeCells count="5">
    <mergeCell ref="B1:C1"/>
    <mergeCell ref="B2:C2"/>
    <mergeCell ref="B3:C3"/>
    <mergeCell ref="B4:C4"/>
    <mergeCell ref="A7:C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7"/>
  <sheetViews>
    <sheetView workbookViewId="0">
      <selection activeCell="C9" sqref="C9"/>
    </sheetView>
  </sheetViews>
  <sheetFormatPr defaultRowHeight="15" x14ac:dyDescent="0.25"/>
  <cols>
    <col min="1" max="1" width="4.7109375" customWidth="1"/>
    <col min="2" max="2" width="44.5703125" customWidth="1"/>
    <col min="3" max="3" width="13" customWidth="1"/>
    <col min="4" max="4" width="11.42578125" customWidth="1"/>
    <col min="5" max="5" width="14.42578125" customWidth="1"/>
    <col min="257" max="257" width="4.7109375" customWidth="1"/>
    <col min="258" max="258" width="47.85546875" customWidth="1"/>
    <col min="259" max="259" width="13" customWidth="1"/>
    <col min="260" max="260" width="11.42578125" customWidth="1"/>
    <col min="261" max="261" width="10.140625" customWidth="1"/>
    <col min="513" max="513" width="4.7109375" customWidth="1"/>
    <col min="514" max="514" width="47.85546875" customWidth="1"/>
    <col min="515" max="515" width="13" customWidth="1"/>
    <col min="516" max="516" width="11.42578125" customWidth="1"/>
    <col min="517" max="517" width="10.140625" customWidth="1"/>
    <col min="769" max="769" width="4.7109375" customWidth="1"/>
    <col min="770" max="770" width="47.85546875" customWidth="1"/>
    <col min="771" max="771" width="13" customWidth="1"/>
    <col min="772" max="772" width="11.42578125" customWidth="1"/>
    <col min="773" max="773" width="10.140625" customWidth="1"/>
    <col min="1025" max="1025" width="4.7109375" customWidth="1"/>
    <col min="1026" max="1026" width="47.85546875" customWidth="1"/>
    <col min="1027" max="1027" width="13" customWidth="1"/>
    <col min="1028" max="1028" width="11.42578125" customWidth="1"/>
    <col min="1029" max="1029" width="10.140625" customWidth="1"/>
    <col min="1281" max="1281" width="4.7109375" customWidth="1"/>
    <col min="1282" max="1282" width="47.85546875" customWidth="1"/>
    <col min="1283" max="1283" width="13" customWidth="1"/>
    <col min="1284" max="1284" width="11.42578125" customWidth="1"/>
    <col min="1285" max="1285" width="10.140625" customWidth="1"/>
    <col min="1537" max="1537" width="4.7109375" customWidth="1"/>
    <col min="1538" max="1538" width="47.85546875" customWidth="1"/>
    <col min="1539" max="1539" width="13" customWidth="1"/>
    <col min="1540" max="1540" width="11.42578125" customWidth="1"/>
    <col min="1541" max="1541" width="10.140625" customWidth="1"/>
    <col min="1793" max="1793" width="4.7109375" customWidth="1"/>
    <col min="1794" max="1794" width="47.85546875" customWidth="1"/>
    <col min="1795" max="1795" width="13" customWidth="1"/>
    <col min="1796" max="1796" width="11.42578125" customWidth="1"/>
    <col min="1797" max="1797" width="10.140625" customWidth="1"/>
    <col min="2049" max="2049" width="4.7109375" customWidth="1"/>
    <col min="2050" max="2050" width="47.85546875" customWidth="1"/>
    <col min="2051" max="2051" width="13" customWidth="1"/>
    <col min="2052" max="2052" width="11.42578125" customWidth="1"/>
    <col min="2053" max="2053" width="10.140625" customWidth="1"/>
    <col min="2305" max="2305" width="4.7109375" customWidth="1"/>
    <col min="2306" max="2306" width="47.85546875" customWidth="1"/>
    <col min="2307" max="2307" width="13" customWidth="1"/>
    <col min="2308" max="2308" width="11.42578125" customWidth="1"/>
    <col min="2309" max="2309" width="10.140625" customWidth="1"/>
    <col min="2561" max="2561" width="4.7109375" customWidth="1"/>
    <col min="2562" max="2562" width="47.85546875" customWidth="1"/>
    <col min="2563" max="2563" width="13" customWidth="1"/>
    <col min="2564" max="2564" width="11.42578125" customWidth="1"/>
    <col min="2565" max="2565" width="10.140625" customWidth="1"/>
    <col min="2817" max="2817" width="4.7109375" customWidth="1"/>
    <col min="2818" max="2818" width="47.85546875" customWidth="1"/>
    <col min="2819" max="2819" width="13" customWidth="1"/>
    <col min="2820" max="2820" width="11.42578125" customWidth="1"/>
    <col min="2821" max="2821" width="10.140625" customWidth="1"/>
    <col min="3073" max="3073" width="4.7109375" customWidth="1"/>
    <col min="3074" max="3074" width="47.85546875" customWidth="1"/>
    <col min="3075" max="3075" width="13" customWidth="1"/>
    <col min="3076" max="3076" width="11.42578125" customWidth="1"/>
    <col min="3077" max="3077" width="10.140625" customWidth="1"/>
    <col min="3329" max="3329" width="4.7109375" customWidth="1"/>
    <col min="3330" max="3330" width="47.85546875" customWidth="1"/>
    <col min="3331" max="3331" width="13" customWidth="1"/>
    <col min="3332" max="3332" width="11.42578125" customWidth="1"/>
    <col min="3333" max="3333" width="10.140625" customWidth="1"/>
    <col min="3585" max="3585" width="4.7109375" customWidth="1"/>
    <col min="3586" max="3586" width="47.85546875" customWidth="1"/>
    <col min="3587" max="3587" width="13" customWidth="1"/>
    <col min="3588" max="3588" width="11.42578125" customWidth="1"/>
    <col min="3589" max="3589" width="10.140625" customWidth="1"/>
    <col min="3841" max="3841" width="4.7109375" customWidth="1"/>
    <col min="3842" max="3842" width="47.85546875" customWidth="1"/>
    <col min="3843" max="3843" width="13" customWidth="1"/>
    <col min="3844" max="3844" width="11.42578125" customWidth="1"/>
    <col min="3845" max="3845" width="10.140625" customWidth="1"/>
    <col min="4097" max="4097" width="4.7109375" customWidth="1"/>
    <col min="4098" max="4098" width="47.85546875" customWidth="1"/>
    <col min="4099" max="4099" width="13" customWidth="1"/>
    <col min="4100" max="4100" width="11.42578125" customWidth="1"/>
    <col min="4101" max="4101" width="10.140625" customWidth="1"/>
    <col min="4353" max="4353" width="4.7109375" customWidth="1"/>
    <col min="4354" max="4354" width="47.85546875" customWidth="1"/>
    <col min="4355" max="4355" width="13" customWidth="1"/>
    <col min="4356" max="4356" width="11.42578125" customWidth="1"/>
    <col min="4357" max="4357" width="10.140625" customWidth="1"/>
    <col min="4609" max="4609" width="4.7109375" customWidth="1"/>
    <col min="4610" max="4610" width="47.85546875" customWidth="1"/>
    <col min="4611" max="4611" width="13" customWidth="1"/>
    <col min="4612" max="4612" width="11.42578125" customWidth="1"/>
    <col min="4613" max="4613" width="10.140625" customWidth="1"/>
    <col min="4865" max="4865" width="4.7109375" customWidth="1"/>
    <col min="4866" max="4866" width="47.85546875" customWidth="1"/>
    <col min="4867" max="4867" width="13" customWidth="1"/>
    <col min="4868" max="4868" width="11.42578125" customWidth="1"/>
    <col min="4869" max="4869" width="10.140625" customWidth="1"/>
    <col min="5121" max="5121" width="4.7109375" customWidth="1"/>
    <col min="5122" max="5122" width="47.85546875" customWidth="1"/>
    <col min="5123" max="5123" width="13" customWidth="1"/>
    <col min="5124" max="5124" width="11.42578125" customWidth="1"/>
    <col min="5125" max="5125" width="10.140625" customWidth="1"/>
    <col min="5377" max="5377" width="4.7109375" customWidth="1"/>
    <col min="5378" max="5378" width="47.85546875" customWidth="1"/>
    <col min="5379" max="5379" width="13" customWidth="1"/>
    <col min="5380" max="5380" width="11.42578125" customWidth="1"/>
    <col min="5381" max="5381" width="10.140625" customWidth="1"/>
    <col min="5633" max="5633" width="4.7109375" customWidth="1"/>
    <col min="5634" max="5634" width="47.85546875" customWidth="1"/>
    <col min="5635" max="5635" width="13" customWidth="1"/>
    <col min="5636" max="5636" width="11.42578125" customWidth="1"/>
    <col min="5637" max="5637" width="10.140625" customWidth="1"/>
    <col min="5889" max="5889" width="4.7109375" customWidth="1"/>
    <col min="5890" max="5890" width="47.85546875" customWidth="1"/>
    <col min="5891" max="5891" width="13" customWidth="1"/>
    <col min="5892" max="5892" width="11.42578125" customWidth="1"/>
    <col min="5893" max="5893" width="10.140625" customWidth="1"/>
    <col min="6145" max="6145" width="4.7109375" customWidth="1"/>
    <col min="6146" max="6146" width="47.85546875" customWidth="1"/>
    <col min="6147" max="6147" width="13" customWidth="1"/>
    <col min="6148" max="6148" width="11.42578125" customWidth="1"/>
    <col min="6149" max="6149" width="10.140625" customWidth="1"/>
    <col min="6401" max="6401" width="4.7109375" customWidth="1"/>
    <col min="6402" max="6402" width="47.85546875" customWidth="1"/>
    <col min="6403" max="6403" width="13" customWidth="1"/>
    <col min="6404" max="6404" width="11.42578125" customWidth="1"/>
    <col min="6405" max="6405" width="10.140625" customWidth="1"/>
    <col min="6657" max="6657" width="4.7109375" customWidth="1"/>
    <col min="6658" max="6658" width="47.85546875" customWidth="1"/>
    <col min="6659" max="6659" width="13" customWidth="1"/>
    <col min="6660" max="6660" width="11.42578125" customWidth="1"/>
    <col min="6661" max="6661" width="10.140625" customWidth="1"/>
    <col min="6913" max="6913" width="4.7109375" customWidth="1"/>
    <col min="6914" max="6914" width="47.85546875" customWidth="1"/>
    <col min="6915" max="6915" width="13" customWidth="1"/>
    <col min="6916" max="6916" width="11.42578125" customWidth="1"/>
    <col min="6917" max="6917" width="10.140625" customWidth="1"/>
    <col min="7169" max="7169" width="4.7109375" customWidth="1"/>
    <col min="7170" max="7170" width="47.85546875" customWidth="1"/>
    <col min="7171" max="7171" width="13" customWidth="1"/>
    <col min="7172" max="7172" width="11.42578125" customWidth="1"/>
    <col min="7173" max="7173" width="10.140625" customWidth="1"/>
    <col min="7425" max="7425" width="4.7109375" customWidth="1"/>
    <col min="7426" max="7426" width="47.85546875" customWidth="1"/>
    <col min="7427" max="7427" width="13" customWidth="1"/>
    <col min="7428" max="7428" width="11.42578125" customWidth="1"/>
    <col min="7429" max="7429" width="10.140625" customWidth="1"/>
    <col min="7681" max="7681" width="4.7109375" customWidth="1"/>
    <col min="7682" max="7682" width="47.85546875" customWidth="1"/>
    <col min="7683" max="7683" width="13" customWidth="1"/>
    <col min="7684" max="7684" width="11.42578125" customWidth="1"/>
    <col min="7685" max="7685" width="10.140625" customWidth="1"/>
    <col min="7937" max="7937" width="4.7109375" customWidth="1"/>
    <col min="7938" max="7938" width="47.85546875" customWidth="1"/>
    <col min="7939" max="7939" width="13" customWidth="1"/>
    <col min="7940" max="7940" width="11.42578125" customWidth="1"/>
    <col min="7941" max="7941" width="10.140625" customWidth="1"/>
    <col min="8193" max="8193" width="4.7109375" customWidth="1"/>
    <col min="8194" max="8194" width="47.85546875" customWidth="1"/>
    <col min="8195" max="8195" width="13" customWidth="1"/>
    <col min="8196" max="8196" width="11.42578125" customWidth="1"/>
    <col min="8197" max="8197" width="10.140625" customWidth="1"/>
    <col min="8449" max="8449" width="4.7109375" customWidth="1"/>
    <col min="8450" max="8450" width="47.85546875" customWidth="1"/>
    <col min="8451" max="8451" width="13" customWidth="1"/>
    <col min="8452" max="8452" width="11.42578125" customWidth="1"/>
    <col min="8453" max="8453" width="10.140625" customWidth="1"/>
    <col min="8705" max="8705" width="4.7109375" customWidth="1"/>
    <col min="8706" max="8706" width="47.85546875" customWidth="1"/>
    <col min="8707" max="8707" width="13" customWidth="1"/>
    <col min="8708" max="8708" width="11.42578125" customWidth="1"/>
    <col min="8709" max="8709" width="10.140625" customWidth="1"/>
    <col min="8961" max="8961" width="4.7109375" customWidth="1"/>
    <col min="8962" max="8962" width="47.85546875" customWidth="1"/>
    <col min="8963" max="8963" width="13" customWidth="1"/>
    <col min="8964" max="8964" width="11.42578125" customWidth="1"/>
    <col min="8965" max="8965" width="10.140625" customWidth="1"/>
    <col min="9217" max="9217" width="4.7109375" customWidth="1"/>
    <col min="9218" max="9218" width="47.85546875" customWidth="1"/>
    <col min="9219" max="9219" width="13" customWidth="1"/>
    <col min="9220" max="9220" width="11.42578125" customWidth="1"/>
    <col min="9221" max="9221" width="10.140625" customWidth="1"/>
    <col min="9473" max="9473" width="4.7109375" customWidth="1"/>
    <col min="9474" max="9474" width="47.85546875" customWidth="1"/>
    <col min="9475" max="9475" width="13" customWidth="1"/>
    <col min="9476" max="9476" width="11.42578125" customWidth="1"/>
    <col min="9477" max="9477" width="10.140625" customWidth="1"/>
    <col min="9729" max="9729" width="4.7109375" customWidth="1"/>
    <col min="9730" max="9730" width="47.85546875" customWidth="1"/>
    <col min="9731" max="9731" width="13" customWidth="1"/>
    <col min="9732" max="9732" width="11.42578125" customWidth="1"/>
    <col min="9733" max="9733" width="10.140625" customWidth="1"/>
    <col min="9985" max="9985" width="4.7109375" customWidth="1"/>
    <col min="9986" max="9986" width="47.85546875" customWidth="1"/>
    <col min="9987" max="9987" width="13" customWidth="1"/>
    <col min="9988" max="9988" width="11.42578125" customWidth="1"/>
    <col min="9989" max="9989" width="10.140625" customWidth="1"/>
    <col min="10241" max="10241" width="4.7109375" customWidth="1"/>
    <col min="10242" max="10242" width="47.85546875" customWidth="1"/>
    <col min="10243" max="10243" width="13" customWidth="1"/>
    <col min="10244" max="10244" width="11.42578125" customWidth="1"/>
    <col min="10245" max="10245" width="10.140625" customWidth="1"/>
    <col min="10497" max="10497" width="4.7109375" customWidth="1"/>
    <col min="10498" max="10498" width="47.85546875" customWidth="1"/>
    <col min="10499" max="10499" width="13" customWidth="1"/>
    <col min="10500" max="10500" width="11.42578125" customWidth="1"/>
    <col min="10501" max="10501" width="10.140625" customWidth="1"/>
    <col min="10753" max="10753" width="4.7109375" customWidth="1"/>
    <col min="10754" max="10754" width="47.85546875" customWidth="1"/>
    <col min="10755" max="10755" width="13" customWidth="1"/>
    <col min="10756" max="10756" width="11.42578125" customWidth="1"/>
    <col min="10757" max="10757" width="10.140625" customWidth="1"/>
    <col min="11009" max="11009" width="4.7109375" customWidth="1"/>
    <col min="11010" max="11010" width="47.85546875" customWidth="1"/>
    <col min="11011" max="11011" width="13" customWidth="1"/>
    <col min="11012" max="11012" width="11.42578125" customWidth="1"/>
    <col min="11013" max="11013" width="10.140625" customWidth="1"/>
    <col min="11265" max="11265" width="4.7109375" customWidth="1"/>
    <col min="11266" max="11266" width="47.85546875" customWidth="1"/>
    <col min="11267" max="11267" width="13" customWidth="1"/>
    <col min="11268" max="11268" width="11.42578125" customWidth="1"/>
    <col min="11269" max="11269" width="10.140625" customWidth="1"/>
    <col min="11521" max="11521" width="4.7109375" customWidth="1"/>
    <col min="11522" max="11522" width="47.85546875" customWidth="1"/>
    <col min="11523" max="11523" width="13" customWidth="1"/>
    <col min="11524" max="11524" width="11.42578125" customWidth="1"/>
    <col min="11525" max="11525" width="10.140625" customWidth="1"/>
    <col min="11777" max="11777" width="4.7109375" customWidth="1"/>
    <col min="11778" max="11778" width="47.85546875" customWidth="1"/>
    <col min="11779" max="11779" width="13" customWidth="1"/>
    <col min="11780" max="11780" width="11.42578125" customWidth="1"/>
    <col min="11781" max="11781" width="10.140625" customWidth="1"/>
    <col min="12033" max="12033" width="4.7109375" customWidth="1"/>
    <col min="12034" max="12034" width="47.85546875" customWidth="1"/>
    <col min="12035" max="12035" width="13" customWidth="1"/>
    <col min="12036" max="12036" width="11.42578125" customWidth="1"/>
    <col min="12037" max="12037" width="10.140625" customWidth="1"/>
    <col min="12289" max="12289" width="4.7109375" customWidth="1"/>
    <col min="12290" max="12290" width="47.85546875" customWidth="1"/>
    <col min="12291" max="12291" width="13" customWidth="1"/>
    <col min="12292" max="12292" width="11.42578125" customWidth="1"/>
    <col min="12293" max="12293" width="10.140625" customWidth="1"/>
    <col min="12545" max="12545" width="4.7109375" customWidth="1"/>
    <col min="12546" max="12546" width="47.85546875" customWidth="1"/>
    <col min="12547" max="12547" width="13" customWidth="1"/>
    <col min="12548" max="12548" width="11.42578125" customWidth="1"/>
    <col min="12549" max="12549" width="10.140625" customWidth="1"/>
    <col min="12801" max="12801" width="4.7109375" customWidth="1"/>
    <col min="12802" max="12802" width="47.85546875" customWidth="1"/>
    <col min="12803" max="12803" width="13" customWidth="1"/>
    <col min="12804" max="12804" width="11.42578125" customWidth="1"/>
    <col min="12805" max="12805" width="10.140625" customWidth="1"/>
    <col min="13057" max="13057" width="4.7109375" customWidth="1"/>
    <col min="13058" max="13058" width="47.85546875" customWidth="1"/>
    <col min="13059" max="13059" width="13" customWidth="1"/>
    <col min="13060" max="13060" width="11.42578125" customWidth="1"/>
    <col min="13061" max="13061" width="10.140625" customWidth="1"/>
    <col min="13313" max="13313" width="4.7109375" customWidth="1"/>
    <col min="13314" max="13314" width="47.85546875" customWidth="1"/>
    <col min="13315" max="13315" width="13" customWidth="1"/>
    <col min="13316" max="13316" width="11.42578125" customWidth="1"/>
    <col min="13317" max="13317" width="10.140625" customWidth="1"/>
    <col min="13569" max="13569" width="4.7109375" customWidth="1"/>
    <col min="13570" max="13570" width="47.85546875" customWidth="1"/>
    <col min="13571" max="13571" width="13" customWidth="1"/>
    <col min="13572" max="13572" width="11.42578125" customWidth="1"/>
    <col min="13573" max="13573" width="10.140625" customWidth="1"/>
    <col min="13825" max="13825" width="4.7109375" customWidth="1"/>
    <col min="13826" max="13826" width="47.85546875" customWidth="1"/>
    <col min="13827" max="13827" width="13" customWidth="1"/>
    <col min="13828" max="13828" width="11.42578125" customWidth="1"/>
    <col min="13829" max="13829" width="10.140625" customWidth="1"/>
    <col min="14081" max="14081" width="4.7109375" customWidth="1"/>
    <col min="14082" max="14082" width="47.85546875" customWidth="1"/>
    <col min="14083" max="14083" width="13" customWidth="1"/>
    <col min="14084" max="14084" width="11.42578125" customWidth="1"/>
    <col min="14085" max="14085" width="10.140625" customWidth="1"/>
    <col min="14337" max="14337" width="4.7109375" customWidth="1"/>
    <col min="14338" max="14338" width="47.85546875" customWidth="1"/>
    <col min="14339" max="14339" width="13" customWidth="1"/>
    <col min="14340" max="14340" width="11.42578125" customWidth="1"/>
    <col min="14341" max="14341" width="10.140625" customWidth="1"/>
    <col min="14593" max="14593" width="4.7109375" customWidth="1"/>
    <col min="14594" max="14594" width="47.85546875" customWidth="1"/>
    <col min="14595" max="14595" width="13" customWidth="1"/>
    <col min="14596" max="14596" width="11.42578125" customWidth="1"/>
    <col min="14597" max="14597" width="10.140625" customWidth="1"/>
    <col min="14849" max="14849" width="4.7109375" customWidth="1"/>
    <col min="14850" max="14850" width="47.85546875" customWidth="1"/>
    <col min="14851" max="14851" width="13" customWidth="1"/>
    <col min="14852" max="14852" width="11.42578125" customWidth="1"/>
    <col min="14853" max="14853" width="10.140625" customWidth="1"/>
    <col min="15105" max="15105" width="4.7109375" customWidth="1"/>
    <col min="15106" max="15106" width="47.85546875" customWidth="1"/>
    <col min="15107" max="15107" width="13" customWidth="1"/>
    <col min="15108" max="15108" width="11.42578125" customWidth="1"/>
    <col min="15109" max="15109" width="10.140625" customWidth="1"/>
    <col min="15361" max="15361" width="4.7109375" customWidth="1"/>
    <col min="15362" max="15362" width="47.85546875" customWidth="1"/>
    <col min="15363" max="15363" width="13" customWidth="1"/>
    <col min="15364" max="15364" width="11.42578125" customWidth="1"/>
    <col min="15365" max="15365" width="10.140625" customWidth="1"/>
    <col min="15617" max="15617" width="4.7109375" customWidth="1"/>
    <col min="15618" max="15618" width="47.85546875" customWidth="1"/>
    <col min="15619" max="15619" width="13" customWidth="1"/>
    <col min="15620" max="15620" width="11.42578125" customWidth="1"/>
    <col min="15621" max="15621" width="10.140625" customWidth="1"/>
    <col min="15873" max="15873" width="4.7109375" customWidth="1"/>
    <col min="15874" max="15874" width="47.85546875" customWidth="1"/>
    <col min="15875" max="15875" width="13" customWidth="1"/>
    <col min="15876" max="15876" width="11.42578125" customWidth="1"/>
    <col min="15877" max="15877" width="10.140625" customWidth="1"/>
    <col min="16129" max="16129" width="4.7109375" customWidth="1"/>
    <col min="16130" max="16130" width="47.85546875" customWidth="1"/>
    <col min="16131" max="16131" width="13" customWidth="1"/>
    <col min="16132" max="16132" width="11.42578125" customWidth="1"/>
    <col min="16133" max="16133" width="10.140625" customWidth="1"/>
  </cols>
  <sheetData>
    <row r="1" spans="1:5" x14ac:dyDescent="0.25">
      <c r="E1" s="148" t="s">
        <v>463</v>
      </c>
    </row>
    <row r="2" spans="1:5" x14ac:dyDescent="0.25">
      <c r="E2" s="148" t="s">
        <v>147</v>
      </c>
    </row>
    <row r="3" spans="1:5" x14ac:dyDescent="0.25">
      <c r="E3" s="148" t="s">
        <v>148</v>
      </c>
    </row>
    <row r="4" spans="1:5" x14ac:dyDescent="0.25">
      <c r="E4" s="148" t="s">
        <v>520</v>
      </c>
    </row>
    <row r="7" spans="1:5" x14ac:dyDescent="0.25">
      <c r="A7" s="231" t="s">
        <v>468</v>
      </c>
      <c r="B7" s="231"/>
      <c r="C7" s="231"/>
      <c r="D7" s="231"/>
      <c r="E7" s="231"/>
    </row>
    <row r="8" spans="1:5" ht="51" customHeight="1" x14ac:dyDescent="0.25">
      <c r="A8" s="233"/>
      <c r="B8" s="233"/>
      <c r="C8" s="233"/>
      <c r="D8" s="233"/>
      <c r="E8" s="233"/>
    </row>
    <row r="9" spans="1:5" ht="71.25" x14ac:dyDescent="0.25">
      <c r="A9" s="48" t="s">
        <v>149</v>
      </c>
      <c r="B9" s="49" t="s">
        <v>150</v>
      </c>
      <c r="C9" s="50" t="s">
        <v>162</v>
      </c>
      <c r="D9" s="50" t="s">
        <v>199</v>
      </c>
      <c r="E9" s="50" t="s">
        <v>335</v>
      </c>
    </row>
    <row r="10" spans="1:5" ht="30" x14ac:dyDescent="0.25">
      <c r="A10" s="51" t="s">
        <v>151</v>
      </c>
      <c r="B10" s="42" t="s">
        <v>152</v>
      </c>
      <c r="C10" s="63">
        <v>0</v>
      </c>
      <c r="D10" s="63">
        <v>0</v>
      </c>
      <c r="E10" s="63">
        <v>0</v>
      </c>
    </row>
    <row r="11" spans="1:5" ht="30" x14ac:dyDescent="0.25">
      <c r="A11" s="52" t="s">
        <v>153</v>
      </c>
      <c r="B11" s="53" t="s">
        <v>154</v>
      </c>
      <c r="C11" s="64">
        <v>167</v>
      </c>
      <c r="D11" s="64">
        <v>0</v>
      </c>
      <c r="E11" s="64">
        <v>0</v>
      </c>
    </row>
    <row r="12" spans="1:5" hidden="1" x14ac:dyDescent="0.25">
      <c r="A12" s="54" t="s">
        <v>153</v>
      </c>
      <c r="B12" s="55"/>
      <c r="C12" s="65"/>
      <c r="D12" s="65"/>
      <c r="E12" s="65"/>
    </row>
    <row r="13" spans="1:5" ht="60" x14ac:dyDescent="0.25">
      <c r="A13" s="56" t="s">
        <v>155</v>
      </c>
      <c r="B13" s="57" t="s">
        <v>163</v>
      </c>
      <c r="C13" s="63">
        <v>35.03</v>
      </c>
      <c r="D13" s="63">
        <v>0</v>
      </c>
      <c r="E13" s="63">
        <v>0</v>
      </c>
    </row>
    <row r="14" spans="1:5" ht="45" x14ac:dyDescent="0.25">
      <c r="A14" s="51" t="s">
        <v>156</v>
      </c>
      <c r="B14" s="42" t="s">
        <v>157</v>
      </c>
      <c r="C14" s="63">
        <v>280.39999999999998</v>
      </c>
      <c r="D14" s="63">
        <v>0</v>
      </c>
      <c r="E14" s="63">
        <v>0</v>
      </c>
    </row>
    <row r="15" spans="1:5" ht="30" x14ac:dyDescent="0.25">
      <c r="A15" s="58" t="s">
        <v>158</v>
      </c>
      <c r="B15" s="42" t="s">
        <v>159</v>
      </c>
      <c r="C15" s="63">
        <v>127.4</v>
      </c>
      <c r="D15" s="63">
        <v>0</v>
      </c>
      <c r="E15" s="63">
        <v>0</v>
      </c>
    </row>
    <row r="16" spans="1:5" ht="60" x14ac:dyDescent="0.25">
      <c r="A16" s="59" t="s">
        <v>160</v>
      </c>
      <c r="B16" s="55" t="s">
        <v>161</v>
      </c>
      <c r="C16" s="63">
        <v>138.22</v>
      </c>
      <c r="D16" s="63">
        <v>0</v>
      </c>
      <c r="E16" s="63">
        <v>0</v>
      </c>
    </row>
    <row r="17" spans="1:5" x14ac:dyDescent="0.25">
      <c r="A17" s="60"/>
      <c r="B17" s="61" t="s">
        <v>146</v>
      </c>
      <c r="C17" s="62">
        <f>SUM(C10:C16)</f>
        <v>748.05</v>
      </c>
      <c r="D17" s="62">
        <f>SUM(D10:D16)</f>
        <v>0</v>
      </c>
      <c r="E17" s="62">
        <f>SUM(E10:E16)</f>
        <v>0</v>
      </c>
    </row>
  </sheetData>
  <mergeCells count="1"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доходы Пр2</vt:lpstr>
      <vt:lpstr>доходы с кодом цели</vt:lpstr>
      <vt:lpstr>приложение 3 МБТ</vt:lpstr>
      <vt:lpstr>приложение 5</vt:lpstr>
      <vt:lpstr>программные 5.1</vt:lpstr>
      <vt:lpstr>ведомственная 6</vt:lpstr>
      <vt:lpstr>Приложение 7</vt:lpstr>
      <vt:lpstr>Приложение 8</vt:lpstr>
      <vt:lpstr>Приложение 9 МБТ В ГМР</vt:lpstr>
      <vt:lpstr>приложение 10 кредиты</vt:lpstr>
      <vt:lpstr>приложение 11 гарантии</vt:lpstr>
      <vt:lpstr>'ведомственная 6'!Область_печати</vt:lpstr>
      <vt:lpstr>'программные 5.1'!Область_печати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Тайцы Администрация</cp:lastModifiedBy>
  <cp:lastPrinted>2023-12-23T09:39:24Z</cp:lastPrinted>
  <dcterms:created xsi:type="dcterms:W3CDTF">2015-06-05T18:19:34Z</dcterms:created>
  <dcterms:modified xsi:type="dcterms:W3CDTF">2024-01-23T13:44:58Z</dcterms:modified>
</cp:coreProperties>
</file>