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1\Исполнение бюджета 2020 года\"/>
    </mc:Choice>
  </mc:AlternateContent>
  <xr:revisionPtr revIDLastSave="0" documentId="13_ncr:1_{5EEE5E97-FB75-4DE2-ADD5-0C883EF1A3B2}" xr6:coauthVersionLast="46" xr6:coauthVersionMax="46" xr10:uidLastSave="{00000000-0000-0000-0000-000000000000}"/>
  <bookViews>
    <workbookView xWindow="-120" yWindow="-120" windowWidth="21840" windowHeight="13140" xr2:uid="{00000000-000D-0000-FFFF-FFFF00000000}"/>
  </bookViews>
  <sheets>
    <sheet name="Роспись расходов" sheetId="12" r:id="rId1"/>
  </sheets>
  <definedNames>
    <definedName name="_xlnm._FilterDatabase" localSheetId="0" hidden="1">'Роспись расходов'!$A$15:$H$15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91029"/>
</workbook>
</file>

<file path=xl/calcChain.xml><?xml version="1.0" encoding="utf-8"?>
<calcChain xmlns="http://schemas.openxmlformats.org/spreadsheetml/2006/main">
  <c r="F98" i="12" l="1"/>
  <c r="H104" i="12"/>
  <c r="F72" i="12" l="1"/>
  <c r="H80" i="12"/>
  <c r="H78" i="12"/>
  <c r="H74" i="12"/>
  <c r="F63" i="12"/>
  <c r="H55" i="12"/>
  <c r="G43" i="12"/>
  <c r="F43" i="12"/>
  <c r="H45" i="12"/>
  <c r="F15" i="12"/>
  <c r="H21" i="12"/>
  <c r="H20" i="12"/>
  <c r="G48" i="12"/>
  <c r="G50" i="12"/>
  <c r="F50" i="12"/>
  <c r="H66" i="12"/>
  <c r="F38" i="12"/>
  <c r="G72" i="12"/>
  <c r="G53" i="12"/>
  <c r="G38" i="12"/>
  <c r="H39" i="12"/>
  <c r="G47" i="12" l="1"/>
  <c r="G98" i="12"/>
  <c r="G90" i="12"/>
  <c r="F90" i="12"/>
  <c r="H92" i="12"/>
  <c r="F84" i="12"/>
  <c r="F53" i="12"/>
  <c r="G33" i="12"/>
  <c r="F33" i="12"/>
  <c r="G113" i="12"/>
  <c r="F113" i="12"/>
  <c r="G106" i="12"/>
  <c r="F69" i="12"/>
  <c r="F62" i="12" s="1"/>
  <c r="H72" i="12" l="1"/>
  <c r="H76" i="12"/>
  <c r="G69" i="12"/>
  <c r="G63" i="12"/>
  <c r="H65" i="12"/>
  <c r="F59" i="12"/>
  <c r="H58" i="12"/>
  <c r="H53" i="12" l="1"/>
  <c r="F52" i="12"/>
  <c r="G15" i="12"/>
  <c r="G97" i="12" l="1"/>
  <c r="F48" i="12" l="1"/>
  <c r="F47" i="12" l="1"/>
  <c r="H82" i="12"/>
  <c r="H75" i="12"/>
  <c r="G116" i="12" l="1"/>
  <c r="H117" i="12"/>
  <c r="H101" i="12"/>
  <c r="H102" i="12"/>
  <c r="H103" i="12"/>
  <c r="H105" i="12"/>
  <c r="H110" i="12"/>
  <c r="H91" i="12"/>
  <c r="G84" i="12"/>
  <c r="G83" i="12" s="1"/>
  <c r="H85" i="12"/>
  <c r="H81" i="12"/>
  <c r="H70" i="12"/>
  <c r="H71" i="12"/>
  <c r="H64" i="12"/>
  <c r="H68" i="12"/>
  <c r="H67" i="12"/>
  <c r="G59" i="12"/>
  <c r="G52" i="12" s="1"/>
  <c r="H61" i="12"/>
  <c r="H60" i="12"/>
  <c r="H57" i="12"/>
  <c r="H56" i="12"/>
  <c r="H54" i="12"/>
  <c r="H51" i="12"/>
  <c r="H47" i="12"/>
  <c r="H49" i="12"/>
  <c r="G42" i="12"/>
  <c r="G41" i="12" s="1"/>
  <c r="H46" i="12"/>
  <c r="H44" i="12"/>
  <c r="G37" i="12"/>
  <c r="G14" i="12" s="1"/>
  <c r="H40" i="12"/>
  <c r="H35" i="12"/>
  <c r="H36" i="12"/>
  <c r="H34" i="12"/>
  <c r="H32" i="12"/>
  <c r="H31" i="12"/>
  <c r="H30" i="12"/>
  <c r="H29" i="12"/>
  <c r="H28" i="12"/>
  <c r="H27" i="12"/>
  <c r="H25" i="12"/>
  <c r="H24" i="12"/>
  <c r="H23" i="12"/>
  <c r="H22" i="12"/>
  <c r="H19" i="12"/>
  <c r="H18" i="12"/>
  <c r="H17" i="12"/>
  <c r="H16" i="12"/>
  <c r="G62" i="12" l="1"/>
  <c r="G89" i="12"/>
  <c r="G88" i="12" s="1"/>
  <c r="G112" i="12"/>
  <c r="G96" i="12" s="1"/>
  <c r="F116" i="12"/>
  <c r="H116" i="12" s="1"/>
  <c r="G13" i="12" l="1"/>
  <c r="G93" i="12" s="1"/>
  <c r="G95" i="12"/>
  <c r="H43" i="12"/>
  <c r="H42" i="12" s="1"/>
  <c r="H41" i="12" s="1"/>
  <c r="H33" i="12"/>
  <c r="H109" i="12"/>
  <c r="H100" i="12"/>
  <c r="H115" i="12"/>
  <c r="H114" i="12"/>
  <c r="H108" i="12"/>
  <c r="H111" i="12"/>
  <c r="H87" i="12"/>
  <c r="H86" i="12"/>
  <c r="H77" i="12"/>
  <c r="H73" i="12"/>
  <c r="H69" i="12"/>
  <c r="H107" i="12" l="1"/>
  <c r="F106" i="12"/>
  <c r="F97" i="12" s="1"/>
  <c r="H79" i="12"/>
  <c r="G12" i="12"/>
  <c r="H99" i="12"/>
  <c r="H63" i="12"/>
  <c r="H106" i="12" l="1"/>
  <c r="H62" i="12"/>
  <c r="H98" i="12"/>
  <c r="F112" i="12"/>
  <c r="H113" i="12"/>
  <c r="H112" i="12" s="1"/>
  <c r="F42" i="12"/>
  <c r="F96" i="12" l="1"/>
  <c r="F95" i="12" s="1"/>
  <c r="H97" i="12"/>
  <c r="H96" i="12" l="1"/>
  <c r="H15" i="12"/>
  <c r="H26" i="12"/>
  <c r="H38" i="12"/>
  <c r="H37" i="12" s="1"/>
  <c r="H95" i="12" l="1"/>
  <c r="H90" i="12"/>
  <c r="H89" i="12" s="1"/>
  <c r="H88" i="12" s="1"/>
  <c r="H84" i="12" l="1"/>
  <c r="H83" i="12" s="1"/>
  <c r="H52" i="12" l="1"/>
  <c r="H59" i="12"/>
  <c r="F37" i="12"/>
  <c r="F14" i="12" s="1"/>
  <c r="H50" i="12" l="1"/>
  <c r="F41" i="12" l="1"/>
  <c r="H14" i="12" l="1"/>
  <c r="F83" i="12"/>
  <c r="F89" i="12" l="1"/>
  <c r="F88" i="12" s="1"/>
  <c r="H48" i="12" l="1"/>
  <c r="F13" i="12" l="1"/>
  <c r="F93" i="12" l="1"/>
  <c r="H93" i="12" s="1"/>
  <c r="H13" i="12"/>
  <c r="F12" i="12"/>
  <c r="H12" i="12" s="1"/>
</calcChain>
</file>

<file path=xl/sharedStrings.xml><?xml version="1.0" encoding="utf-8"?>
<sst xmlns="http://schemas.openxmlformats.org/spreadsheetml/2006/main" count="520" uniqueCount="161">
  <si>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</si>
  <si>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</si>
  <si>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</si>
  <si>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</si>
  <si>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</si>
  <si>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</si>
  <si>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</si>
  <si>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</si>
  <si>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</si>
  <si>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</si>
  <si>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</si>
  <si>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</si>
  <si>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</si>
  <si>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</si>
  <si>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</si>
  <si>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</si>
  <si>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</si>
  <si>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</si>
  <si>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</si>
  <si>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</si>
  <si>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</si>
  <si>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</si>
  <si>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</si>
  <si>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</si>
  <si>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</si>
  <si>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</si>
  <si>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</si>
  <si>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</si>
  <si>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</si>
  <si>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</si>
  <si>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</si>
  <si>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</si>
  <si>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</si>
  <si>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</si>
  <si>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</si>
  <si>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</si>
  <si>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</si>
  <si>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</si>
  <si>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</si>
  <si>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</si>
  <si>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</si>
  <si>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</si>
  <si>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</si>
  <si>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</si>
  <si>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</si>
  <si>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</si>
  <si>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</si>
  <si>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</si>
  <si>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</si>
  <si>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</si>
  <si>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</si>
  <si>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</si>
  <si>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</si>
  <si>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</si>
  <si>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</si>
  <si>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</si>
  <si>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</si>
  <si>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</si>
  <si>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</si>
  <si>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</si>
  <si>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</si>
  <si>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6170011020</t>
  </si>
  <si>
    <t>6100000000</t>
  </si>
  <si>
    <t>6170011040</t>
  </si>
  <si>
    <t>6180011030</t>
  </si>
  <si>
    <t>6200000000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</si>
  <si>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</si>
  <si>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</si>
  <si>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</si>
  <si>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</si>
  <si>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</si>
  <si>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</si>
  <si>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</si>
  <si>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</si>
  <si>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</si>
  <si>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</si>
  <si>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</si>
  <si>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</si>
  <si>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</si>
  <si>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</si>
  <si>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</si>
  <si>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</si>
  <si>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</si>
  <si>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</si>
  <si>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</si>
  <si>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</si>
  <si>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</si>
  <si>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</si>
  <si>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0502</t>
  </si>
  <si>
    <t>Взносы по обязательному страхованию на выплаты по оплате труда работникам учреждений</t>
  </si>
  <si>
    <t>Комплексные меры по профилактике и безопасности несовершеннолетних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</si>
  <si>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</si>
  <si>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</si>
  <si>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</si>
  <si>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</si>
  <si>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</si>
  <si>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</si>
  <si>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Мероприятия по реализации областного закона от 15 января 2018 года №3-оз "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</si>
  <si>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</si>
  <si>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</si>
  <si>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</si>
  <si>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</si>
  <si>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</si>
  <si>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</si>
  <si>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</si>
  <si>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"Коммунальное хозяйство"</t>
  </si>
  <si>
    <t>0314</t>
  </si>
  <si>
    <t>6180071340</t>
  </si>
  <si>
    <t>Стимулирующие выплаты работникам культуры</t>
  </si>
  <si>
    <t>Стимулирующие выплаты работниккам культуры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</si>
  <si>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</si>
  <si>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</si>
  <si>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</si>
  <si>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</si>
  <si>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</si>
  <si>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% исполнения</t>
  </si>
  <si>
    <t>Строительство и содержание автомобильных дорог и инженерных сооружений на них. (в рамках мероприятий 147-ОЗ)</t>
  </si>
  <si>
    <t>Ассигнования 2020 год</t>
  </si>
  <si>
    <t>851</t>
  </si>
  <si>
    <t>7Ц20000000</t>
  </si>
  <si>
    <t>7Ц20015100</t>
  </si>
  <si>
    <t>7Ц20015120</t>
  </si>
  <si>
    <t>7Ц00000000</t>
  </si>
  <si>
    <t>7Ц30000000</t>
  </si>
  <si>
    <t>7Ц30015390</t>
  </si>
  <si>
    <t>7Ц300S0140</t>
  </si>
  <si>
    <t>7Ц300S4770</t>
  </si>
  <si>
    <t>7Ц70019284</t>
  </si>
  <si>
    <t>7Ц00100000</t>
  </si>
  <si>
    <t>7Ц10019100</t>
  </si>
  <si>
    <t>7Ц0015510</t>
  </si>
  <si>
    <t>6290015200</t>
  </si>
  <si>
    <t>7Ц30015200</t>
  </si>
  <si>
    <t>7Ц30016400</t>
  </si>
  <si>
    <t>7Ц30015380</t>
  </si>
  <si>
    <t>7Ц30015410</t>
  </si>
  <si>
    <t>7Ц30015420</t>
  </si>
  <si>
    <t>7Ц300S4660</t>
  </si>
  <si>
    <t>7Ц300S4840</t>
  </si>
  <si>
    <t>7Ц300S4841</t>
  </si>
  <si>
    <t>7Ц50000000</t>
  </si>
  <si>
    <t>7Ц50015230</t>
  </si>
  <si>
    <t>Библиотеки</t>
  </si>
  <si>
    <t>7Ц50018660</t>
  </si>
  <si>
    <t>7Ц40000000</t>
  </si>
  <si>
    <t>7Ц40012500</t>
  </si>
  <si>
    <t>7Ц40012600</t>
  </si>
  <si>
    <t>7Ц40015630</t>
  </si>
  <si>
    <t>7Ц400S360</t>
  </si>
  <si>
    <t>Охрана семьи и детства</t>
  </si>
  <si>
    <t>1004</t>
  </si>
  <si>
    <t>11</t>
  </si>
  <si>
    <t>6290015040</t>
  </si>
  <si>
    <t>831</t>
  </si>
  <si>
    <t>Иные выплаты</t>
  </si>
  <si>
    <t xml:space="preserve">Ведомственная структура расходов бюджета Пудомягского сельского поселения за 2020 год                                         </t>
  </si>
  <si>
    <t>Исполнение за 2020 год</t>
  </si>
  <si>
    <t>617005549F</t>
  </si>
  <si>
    <t>7Ц300S4790</t>
  </si>
  <si>
    <t>Уплата налога на имущество организаций и земельного налога</t>
  </si>
  <si>
    <t>Прилоржение 4 к постановлению администрации Пудомягского сельского поселения от 12.02.2021 г. №55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</si>
</sst>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right" vertical="top" wrapText="1"/>
    </xf>
    <xf numFmtId="49" fontId="1" fillId="3" borderId="3" xfId="0" applyNumberFormat="1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horizontal="center" vertical="top" wrapText="1"/>
    </xf>
    <xf numFmtId="4" fontId="2" fillId="0" borderId="11" xfId="0" applyNumberFormat="1" applyFon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horizontal="left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right" vertical="top" wrapText="1"/>
    </xf>
    <xf numFmtId="4" fontId="1" fillId="3" borderId="9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4" fontId="2" fillId="2" borderId="15" xfId="0" applyNumberFormat="1" applyFont="1" applyFill="1" applyBorder="1" applyAlignment="1">
      <alignment horizontal="right" vertical="top" wrapText="1"/>
    </xf>
    <xf numFmtId="4" fontId="2" fillId="0" borderId="15" xfId="0" applyNumberFormat="1" applyFont="1" applyFill="1" applyBorder="1" applyAlignment="1">
      <alignment horizontal="right" vertical="top" wrapText="1"/>
    </xf>
    <xf numFmtId="4" fontId="2" fillId="0" borderId="16" xfId="0" applyNumberFormat="1" applyFont="1" applyFill="1" applyBorder="1" applyAlignment="1">
      <alignment horizontal="right" vertical="top" wrapText="1"/>
    </xf>
    <xf numFmtId="4" fontId="2" fillId="2" borderId="16" xfId="0" applyNumberFormat="1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49" fontId="2" fillId="0" borderId="18" xfId="0" applyNumberFormat="1" applyFont="1" applyFill="1" applyBorder="1" applyAlignment="1">
      <alignment horizontal="left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right" vertical="top" wrapText="1"/>
    </xf>
    <xf numFmtId="49" fontId="1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top" wrapText="1"/>
    </xf>
    <xf numFmtId="4" fontId="2" fillId="0" borderId="19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49" fontId="2" fillId="3" borderId="13" xfId="0" applyNumberFormat="1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" fontId="2" fillId="2" borderId="14" xfId="0" applyNumberFormat="1" applyFont="1" applyFill="1" applyBorder="1" applyAlignment="1">
      <alignment horizontal="right" vertical="top" wrapText="1"/>
    </xf>
    <xf numFmtId="49" fontId="2" fillId="0" borderId="13" xfId="0" applyNumberFormat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" fontId="2" fillId="0" borderId="22" xfId="0" applyNumberFormat="1" applyFont="1" applyFill="1" applyBorder="1" applyAlignment="1">
      <alignment horizontal="right" vertical="top" wrapText="1"/>
    </xf>
    <xf numFmtId="49" fontId="1" fillId="3" borderId="7" xfId="0" applyNumberFormat="1" applyFont="1" applyFill="1" applyBorder="1" applyAlignment="1">
      <alignment vertical="top" wrapText="1"/>
    </xf>
    <xf numFmtId="49" fontId="1" fillId="3" borderId="8" xfId="0" applyNumberFormat="1" applyFont="1" applyFill="1" applyBorder="1" applyAlignment="1">
      <alignment vertical="top" wrapText="1"/>
    </xf>
    <xf numFmtId="4" fontId="1" fillId="3" borderId="8" xfId="0" applyNumberFormat="1" applyFont="1" applyFill="1" applyBorder="1" applyAlignment="1">
      <alignment vertical="top" wrapText="1"/>
    </xf>
    <xf numFmtId="4" fontId="1" fillId="3" borderId="9" xfId="0" applyNumberFormat="1" applyFont="1" applyFill="1" applyBorder="1" applyAlignment="1">
      <alignment vertical="top" wrapText="1"/>
    </xf>
    <xf numFmtId="4" fontId="2" fillId="0" borderId="13" xfId="0" applyNumberFormat="1" applyFont="1" applyBorder="1" applyAlignment="1">
      <alignment horizontal="left" vertical="top" wrapText="1"/>
    </xf>
    <xf numFmtId="4" fontId="2" fillId="0" borderId="14" xfId="0" applyNumberFormat="1" applyFont="1" applyBorder="1"/>
    <xf numFmtId="4" fontId="2" fillId="0" borderId="13" xfId="0" applyNumberFormat="1" applyFont="1" applyBorder="1" applyAlignment="1">
      <alignment horizontal="left" vertical="center" wrapText="1"/>
    </xf>
    <xf numFmtId="4" fontId="2" fillId="0" borderId="14" xfId="0" applyNumberFormat="1" applyFont="1" applyBorder="1" applyAlignment="1">
      <alignment vertical="center"/>
    </xf>
    <xf numFmtId="0" fontId="1" fillId="3" borderId="24" xfId="0" applyFont="1" applyFill="1" applyBorder="1"/>
    <xf numFmtId="49" fontId="1" fillId="3" borderId="18" xfId="0" applyNumberFormat="1" applyFont="1" applyFill="1" applyBorder="1" applyAlignment="1">
      <alignment horizontal="left" vertical="top" wrapText="1"/>
    </xf>
    <xf numFmtId="4" fontId="1" fillId="3" borderId="16" xfId="0" applyNumberFormat="1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" fontId="2" fillId="2" borderId="19" xfId="0" applyNumberFormat="1" applyFont="1" applyFill="1" applyBorder="1" applyAlignment="1">
      <alignment horizontal="right" vertical="top" wrapText="1"/>
    </xf>
    <xf numFmtId="4" fontId="2" fillId="2" borderId="20" xfId="0" applyNumberFormat="1" applyFont="1" applyFill="1" applyBorder="1" applyAlignment="1">
      <alignment horizontal="right" vertical="top" wrapText="1"/>
    </xf>
    <xf numFmtId="49" fontId="1" fillId="3" borderId="25" xfId="0" applyNumberFormat="1" applyFont="1" applyFill="1" applyBorder="1" applyAlignment="1">
      <alignment horizontal="center" vertical="top" wrapText="1"/>
    </xf>
    <xf numFmtId="49" fontId="2" fillId="2" borderId="17" xfId="0" applyNumberFormat="1" applyFont="1" applyFill="1" applyBorder="1" applyAlignment="1">
      <alignment horizontal="left" vertical="top" wrapText="1"/>
    </xf>
    <xf numFmtId="49" fontId="1" fillId="3" borderId="23" xfId="0" applyNumberFormat="1" applyFont="1" applyFill="1" applyBorder="1" applyAlignment="1">
      <alignment horizontal="left"/>
    </xf>
    <xf numFmtId="49" fontId="1" fillId="3" borderId="23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 wrapText="1"/>
    </xf>
    <xf numFmtId="4" fontId="1" fillId="3" borderId="23" xfId="0" applyNumberFormat="1" applyFont="1" applyFill="1" applyBorder="1" applyAlignment="1">
      <alignment horizontal="right" wrapText="1"/>
    </xf>
    <xf numFmtId="49" fontId="9" fillId="0" borderId="7" xfId="0" applyNumberFormat="1" applyFont="1" applyFill="1" applyBorder="1" applyAlignment="1">
      <alignment horizontal="left" wrapText="1"/>
    </xf>
    <xf numFmtId="49" fontId="1" fillId="0" borderId="8" xfId="0" applyNumberFormat="1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 wrapText="1"/>
    </xf>
    <xf numFmtId="164" fontId="1" fillId="0" borderId="8" xfId="0" applyNumberFormat="1" applyFont="1" applyFill="1" applyBorder="1" applyAlignment="1">
      <alignment horizontal="right" wrapText="1"/>
    </xf>
    <xf numFmtId="164" fontId="1" fillId="0" borderId="9" xfId="0" applyNumberFormat="1" applyFont="1" applyFill="1" applyBorder="1" applyAlignment="1">
      <alignment horizontal="right" wrapText="1"/>
    </xf>
    <xf numFmtId="49" fontId="12" fillId="3" borderId="13" xfId="0" applyNumberFormat="1" applyFont="1" applyFill="1" applyBorder="1" applyAlignment="1">
      <alignment horizontal="left" vertical="top" wrapText="1"/>
    </xf>
    <xf numFmtId="4" fontId="1" fillId="3" borderId="14" xfId="0" applyNumberFormat="1" applyFont="1" applyFill="1" applyBorder="1"/>
    <xf numFmtId="49" fontId="11" fillId="0" borderId="17" xfId="0" applyNumberFormat="1" applyFont="1" applyFill="1" applyBorder="1" applyAlignment="1">
      <alignment horizontal="left" vertical="top" wrapText="1"/>
    </xf>
    <xf numFmtId="49" fontId="11" fillId="0" borderId="19" xfId="0" applyNumberFormat="1" applyFont="1" applyFill="1" applyBorder="1" applyAlignment="1">
      <alignment horizontal="center" vertical="top" wrapText="1"/>
    </xf>
    <xf numFmtId="4" fontId="11" fillId="0" borderId="19" xfId="0" applyNumberFormat="1" applyFont="1" applyFill="1" applyBorder="1" applyAlignment="1">
      <alignment horizontal="right" vertical="top" wrapText="1"/>
    </xf>
    <xf numFmtId="4" fontId="11" fillId="0" borderId="20" xfId="0" applyNumberFormat="1" applyFont="1" applyFill="1" applyBorder="1" applyAlignment="1">
      <alignment horizontal="righ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14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7"/>
  <sheetViews>
    <sheetView tabSelected="1" workbookViewId="0">
      <selection activeCell="F1" sqref="F1:H4"/>
    </sheetView>
  </sheetViews>
  <sheetFormatPr defaultColWidth="8.85546875" defaultRowHeight="12.75" x14ac:dyDescent="0.2"/>
  <cols>
    <col min="1" max="1" width="40.5703125" customWidth="1"/>
    <col min="2" max="2" width="4.7109375" customWidth="1"/>
    <col min="3" max="3" width="5.5703125" customWidth="1"/>
    <col min="4" max="4" width="9.7109375" customWidth="1"/>
    <col min="5" max="5" width="4.7109375" customWidth="1"/>
    <col min="6" max="6" width="10.85546875" customWidth="1"/>
    <col min="7" max="7" width="10.5703125" customWidth="1"/>
    <col min="8" max="8" width="12.42578125" customWidth="1"/>
    <col min="9" max="33" width="15.7109375" customWidth="1"/>
  </cols>
  <sheetData>
    <row r="1" spans="1:8" x14ac:dyDescent="0.2">
      <c r="D1" s="5"/>
      <c r="F1" s="118" t="s">
        <v>160</v>
      </c>
      <c r="G1" s="118"/>
      <c r="H1" s="118"/>
    </row>
    <row r="2" spans="1:8" ht="16.149999999999999" customHeight="1" x14ac:dyDescent="0.2">
      <c r="F2" s="118"/>
      <c r="G2" s="118"/>
      <c r="H2" s="118"/>
    </row>
    <row r="3" spans="1:8" x14ac:dyDescent="0.2">
      <c r="A3" s="8"/>
      <c r="F3" s="118"/>
      <c r="G3" s="118"/>
      <c r="H3" s="118"/>
    </row>
    <row r="4" spans="1:8" ht="11.25" customHeight="1" x14ac:dyDescent="0.2">
      <c r="A4" s="9"/>
      <c r="B4" s="2"/>
      <c r="C4" s="2"/>
      <c r="D4" s="10"/>
      <c r="E4" s="2"/>
      <c r="F4" s="118"/>
      <c r="G4" s="118"/>
      <c r="H4" s="118"/>
    </row>
    <row r="5" spans="1:8" x14ac:dyDescent="0.2">
      <c r="A5" s="119" t="s">
        <v>155</v>
      </c>
      <c r="B5" s="119"/>
      <c r="C5" s="119"/>
      <c r="D5" s="119"/>
      <c r="E5" s="119"/>
      <c r="F5" s="119"/>
      <c r="G5" s="119"/>
      <c r="H5" s="119"/>
    </row>
    <row r="6" spans="1:8" ht="15.75" customHeight="1" x14ac:dyDescent="0.2">
      <c r="A6" s="119"/>
      <c r="B6" s="119"/>
      <c r="C6" s="119"/>
      <c r="D6" s="119"/>
      <c r="E6" s="119"/>
      <c r="F6" s="119"/>
      <c r="G6" s="119"/>
      <c r="H6" s="119"/>
    </row>
    <row r="7" spans="1:8" ht="15.75" customHeight="1" x14ac:dyDescent="0.2">
      <c r="A7" s="119"/>
      <c r="B7" s="119"/>
      <c r="C7" s="119"/>
      <c r="D7" s="119"/>
      <c r="E7" s="119"/>
      <c r="F7" s="119"/>
      <c r="G7" s="119"/>
      <c r="H7" s="119"/>
    </row>
    <row r="8" spans="1:8" ht="13.5" customHeight="1" x14ac:dyDescent="0.2">
      <c r="A8" s="18"/>
      <c r="B8" s="4"/>
      <c r="C8" s="5"/>
      <c r="D8" s="5"/>
      <c r="E8" s="5"/>
      <c r="F8" s="18" t="s">
        <v>11</v>
      </c>
      <c r="G8" s="18"/>
      <c r="H8" s="18"/>
    </row>
    <row r="9" spans="1:8" ht="12.75" customHeight="1" x14ac:dyDescent="0.2">
      <c r="A9" s="120" t="s">
        <v>12</v>
      </c>
      <c r="B9" s="122" t="s">
        <v>6</v>
      </c>
      <c r="C9" s="123"/>
      <c r="D9" s="123"/>
      <c r="E9" s="123"/>
      <c r="F9" s="120" t="s">
        <v>117</v>
      </c>
      <c r="G9" s="120" t="s">
        <v>156</v>
      </c>
      <c r="H9" s="120" t="s">
        <v>115</v>
      </c>
    </row>
    <row r="10" spans="1:8" ht="33" customHeight="1" x14ac:dyDescent="0.2">
      <c r="A10" s="121"/>
      <c r="B10" s="22" t="s">
        <v>7</v>
      </c>
      <c r="C10" s="22" t="s">
        <v>10</v>
      </c>
      <c r="D10" s="22" t="s">
        <v>9</v>
      </c>
      <c r="E10" s="22" t="s">
        <v>8</v>
      </c>
      <c r="F10" s="121"/>
      <c r="G10" s="124"/>
      <c r="H10" s="124"/>
    </row>
    <row r="11" spans="1:8" x14ac:dyDescent="0.2">
      <c r="A11" s="23" t="s">
        <v>0</v>
      </c>
      <c r="B11" s="23" t="s">
        <v>1</v>
      </c>
      <c r="C11" s="23" t="s">
        <v>2</v>
      </c>
      <c r="D11" s="23" t="s">
        <v>5</v>
      </c>
      <c r="E11" s="23" t="s">
        <v>3</v>
      </c>
      <c r="F11" s="23" t="s">
        <v>4</v>
      </c>
      <c r="G11" s="23"/>
      <c r="H11" s="23"/>
    </row>
    <row r="12" spans="1:8" x14ac:dyDescent="0.2">
      <c r="A12" s="23" t="s">
        <v>56</v>
      </c>
      <c r="B12" s="23"/>
      <c r="C12" s="23"/>
      <c r="D12" s="23"/>
      <c r="E12" s="23"/>
      <c r="F12" s="33">
        <f>F13+F95</f>
        <v>68499.645000000004</v>
      </c>
      <c r="G12" s="33">
        <f>G13+G95</f>
        <v>65925.239000000001</v>
      </c>
      <c r="H12" s="33">
        <f>G12/F12*100</f>
        <v>96.241723588494509</v>
      </c>
    </row>
    <row r="13" spans="1:8" ht="48" x14ac:dyDescent="0.2">
      <c r="A13" s="13" t="s">
        <v>59</v>
      </c>
      <c r="B13" s="6" t="s">
        <v>14</v>
      </c>
      <c r="C13" s="6" t="s">
        <v>13</v>
      </c>
      <c r="D13" s="6" t="s">
        <v>13</v>
      </c>
      <c r="E13" s="6" t="s">
        <v>13</v>
      </c>
      <c r="F13" s="19">
        <f>+F14+F47+F52+F62+F83+F88+F41</f>
        <v>57716.084999999999</v>
      </c>
      <c r="G13" s="19">
        <f>+G14+G47+G52+G62+G83+G88+G41</f>
        <v>55505.876000000004</v>
      </c>
      <c r="H13" s="19">
        <f>G13/F13*100</f>
        <v>96.170549336463139</v>
      </c>
    </row>
    <row r="14" spans="1:8" ht="13.5" thickBot="1" x14ac:dyDescent="0.25">
      <c r="A14" s="49" t="s">
        <v>16</v>
      </c>
      <c r="B14" s="27" t="s">
        <v>14</v>
      </c>
      <c r="C14" s="27" t="s">
        <v>15</v>
      </c>
      <c r="D14" s="27" t="s">
        <v>13</v>
      </c>
      <c r="E14" s="27" t="s">
        <v>13</v>
      </c>
      <c r="F14" s="50">
        <f>F15+F33+F37</f>
        <v>20376.503999999997</v>
      </c>
      <c r="G14" s="50">
        <f>G15+G33+G37</f>
        <v>20125.412</v>
      </c>
      <c r="H14" s="50">
        <f>G14/F14*100</f>
        <v>98.767737586388733</v>
      </c>
    </row>
    <row r="15" spans="1:8" ht="45" x14ac:dyDescent="0.2">
      <c r="A15" s="56" t="s">
        <v>18</v>
      </c>
      <c r="B15" s="57" t="s">
        <v>14</v>
      </c>
      <c r="C15" s="57" t="s">
        <v>17</v>
      </c>
      <c r="D15" s="57" t="s">
        <v>62</v>
      </c>
      <c r="E15" s="57" t="s">
        <v>13</v>
      </c>
      <c r="F15" s="58">
        <f>SUM(F16:F32)</f>
        <v>15204.520999999999</v>
      </c>
      <c r="G15" s="58">
        <f>SUM(G16:G32)</f>
        <v>15033.43</v>
      </c>
      <c r="H15" s="59">
        <f>G15/F15*100</f>
        <v>98.874736007796642</v>
      </c>
    </row>
    <row r="16" spans="1:8" ht="22.5" x14ac:dyDescent="0.2">
      <c r="A16" s="60" t="s">
        <v>69</v>
      </c>
      <c r="B16" s="11" t="s">
        <v>14</v>
      </c>
      <c r="C16" s="11" t="s">
        <v>17</v>
      </c>
      <c r="D16" s="11" t="s">
        <v>61</v>
      </c>
      <c r="E16" s="11" t="s">
        <v>19</v>
      </c>
      <c r="F16" s="12">
        <v>6700</v>
      </c>
      <c r="G16" s="12">
        <v>6658.34</v>
      </c>
      <c r="H16" s="61">
        <f t="shared" ref="H16:H32" si="0">G16/F16*100</f>
        <v>99.378208955223883</v>
      </c>
    </row>
    <row r="17" spans="1:8" ht="36" customHeight="1" x14ac:dyDescent="0.2">
      <c r="A17" s="60" t="s">
        <v>68</v>
      </c>
      <c r="B17" s="11" t="s">
        <v>14</v>
      </c>
      <c r="C17" s="11" t="s">
        <v>17</v>
      </c>
      <c r="D17" s="11" t="s">
        <v>61</v>
      </c>
      <c r="E17" s="11" t="s">
        <v>71</v>
      </c>
      <c r="F17" s="12">
        <v>2023.4</v>
      </c>
      <c r="G17" s="12">
        <v>2019.52</v>
      </c>
      <c r="H17" s="61">
        <f t="shared" si="0"/>
        <v>99.808243550459622</v>
      </c>
    </row>
    <row r="18" spans="1:8" ht="22.5" x14ac:dyDescent="0.2">
      <c r="A18" s="60" t="s">
        <v>69</v>
      </c>
      <c r="B18" s="11" t="s">
        <v>14</v>
      </c>
      <c r="C18" s="11" t="s">
        <v>17</v>
      </c>
      <c r="D18" s="11" t="s">
        <v>63</v>
      </c>
      <c r="E18" s="11" t="s">
        <v>19</v>
      </c>
      <c r="F18" s="12">
        <v>1300</v>
      </c>
      <c r="G18" s="12">
        <v>1299.46</v>
      </c>
      <c r="H18" s="61">
        <f t="shared" si="0"/>
        <v>99.958461538461535</v>
      </c>
    </row>
    <row r="19" spans="1:8" ht="45" x14ac:dyDescent="0.2">
      <c r="A19" s="60" t="s">
        <v>68</v>
      </c>
      <c r="B19" s="11" t="s">
        <v>14</v>
      </c>
      <c r="C19" s="11" t="s">
        <v>17</v>
      </c>
      <c r="D19" s="11" t="s">
        <v>63</v>
      </c>
      <c r="E19" s="11" t="s">
        <v>71</v>
      </c>
      <c r="F19" s="12">
        <v>400</v>
      </c>
      <c r="G19" s="12">
        <v>379.69</v>
      </c>
      <c r="H19" s="61">
        <f t="shared" si="0"/>
        <v>94.922499999999999</v>
      </c>
    </row>
    <row r="20" spans="1:8" ht="22.5" x14ac:dyDescent="0.2">
      <c r="A20" s="60" t="s">
        <v>69</v>
      </c>
      <c r="B20" s="11" t="s">
        <v>14</v>
      </c>
      <c r="C20" s="11" t="s">
        <v>17</v>
      </c>
      <c r="D20" s="11" t="s">
        <v>157</v>
      </c>
      <c r="E20" s="11" t="s">
        <v>19</v>
      </c>
      <c r="F20" s="15">
        <v>87.94</v>
      </c>
      <c r="G20" s="15">
        <v>87.94</v>
      </c>
      <c r="H20" s="63">
        <f t="shared" si="0"/>
        <v>100</v>
      </c>
    </row>
    <row r="21" spans="1:8" ht="45" x14ac:dyDescent="0.2">
      <c r="A21" s="60" t="s">
        <v>68</v>
      </c>
      <c r="B21" s="11" t="s">
        <v>14</v>
      </c>
      <c r="C21" s="11" t="s">
        <v>17</v>
      </c>
      <c r="D21" s="11" t="s">
        <v>157</v>
      </c>
      <c r="E21" s="11" t="s">
        <v>71</v>
      </c>
      <c r="F21" s="15">
        <v>26.55</v>
      </c>
      <c r="G21" s="15">
        <v>26.56</v>
      </c>
      <c r="H21" s="63">
        <f t="shared" si="0"/>
        <v>100.03766478342749</v>
      </c>
    </row>
    <row r="22" spans="1:8" ht="22.5" x14ac:dyDescent="0.2">
      <c r="A22" s="60" t="s">
        <v>69</v>
      </c>
      <c r="B22" s="11" t="s">
        <v>14</v>
      </c>
      <c r="C22" s="11" t="s">
        <v>17</v>
      </c>
      <c r="D22" s="11" t="s">
        <v>64</v>
      </c>
      <c r="E22" s="11" t="s">
        <v>19</v>
      </c>
      <c r="F22" s="35">
        <v>963.77</v>
      </c>
      <c r="G22" s="35">
        <v>957.4</v>
      </c>
      <c r="H22" s="62">
        <f t="shared" si="0"/>
        <v>99.339053923653992</v>
      </c>
    </row>
    <row r="23" spans="1:8" ht="45" x14ac:dyDescent="0.2">
      <c r="A23" s="60" t="s">
        <v>68</v>
      </c>
      <c r="B23" s="11" t="s">
        <v>14</v>
      </c>
      <c r="C23" s="11" t="s">
        <v>17</v>
      </c>
      <c r="D23" s="11" t="s">
        <v>64</v>
      </c>
      <c r="E23" s="11" t="s">
        <v>71</v>
      </c>
      <c r="F23" s="35">
        <v>291.06</v>
      </c>
      <c r="G23" s="35">
        <v>286.42</v>
      </c>
      <c r="H23" s="62">
        <f t="shared" si="0"/>
        <v>98.405826977255543</v>
      </c>
    </row>
    <row r="24" spans="1:8" ht="33.75" x14ac:dyDescent="0.2">
      <c r="A24" s="60" t="s">
        <v>94</v>
      </c>
      <c r="B24" s="11" t="s">
        <v>14</v>
      </c>
      <c r="C24" s="11" t="s">
        <v>17</v>
      </c>
      <c r="D24" s="11" t="s">
        <v>64</v>
      </c>
      <c r="E24" s="11" t="s">
        <v>91</v>
      </c>
      <c r="F24" s="15">
        <v>15</v>
      </c>
      <c r="G24" s="15">
        <v>0</v>
      </c>
      <c r="H24" s="63">
        <f t="shared" si="0"/>
        <v>0</v>
      </c>
    </row>
    <row r="25" spans="1:8" ht="33.75" x14ac:dyDescent="0.2">
      <c r="A25" s="60" t="s">
        <v>21</v>
      </c>
      <c r="B25" s="11" t="s">
        <v>14</v>
      </c>
      <c r="C25" s="11" t="s">
        <v>17</v>
      </c>
      <c r="D25" s="11" t="s">
        <v>64</v>
      </c>
      <c r="E25" s="11" t="s">
        <v>20</v>
      </c>
      <c r="F25" s="12">
        <v>2420.1999999999998</v>
      </c>
      <c r="G25" s="12">
        <v>2385.79</v>
      </c>
      <c r="H25" s="61">
        <f t="shared" si="0"/>
        <v>98.578216676307747</v>
      </c>
    </row>
    <row r="26" spans="1:8" ht="22.5" x14ac:dyDescent="0.2">
      <c r="A26" s="60" t="s">
        <v>73</v>
      </c>
      <c r="B26" s="11" t="s">
        <v>14</v>
      </c>
      <c r="C26" s="11" t="s">
        <v>17</v>
      </c>
      <c r="D26" s="11" t="s">
        <v>64</v>
      </c>
      <c r="E26" s="16" t="s">
        <v>72</v>
      </c>
      <c r="F26" s="14">
        <v>698.08</v>
      </c>
      <c r="G26" s="14">
        <v>695.24</v>
      </c>
      <c r="H26" s="64">
        <f t="shared" si="0"/>
        <v>99.593169837267922</v>
      </c>
    </row>
    <row r="27" spans="1:8" ht="33.75" x14ac:dyDescent="0.2">
      <c r="A27" s="60" t="s">
        <v>21</v>
      </c>
      <c r="B27" s="11" t="s">
        <v>14</v>
      </c>
      <c r="C27" s="11" t="s">
        <v>17</v>
      </c>
      <c r="D27" s="11" t="s">
        <v>107</v>
      </c>
      <c r="E27" s="16" t="s">
        <v>20</v>
      </c>
      <c r="F27" s="48">
        <v>3.52</v>
      </c>
      <c r="G27" s="48">
        <v>3.52</v>
      </c>
      <c r="H27" s="65">
        <f t="shared" si="0"/>
        <v>100</v>
      </c>
    </row>
    <row r="28" spans="1:8" x14ac:dyDescent="0.2">
      <c r="A28" s="60" t="s">
        <v>93</v>
      </c>
      <c r="B28" s="11" t="s">
        <v>14</v>
      </c>
      <c r="C28" s="11" t="s">
        <v>17</v>
      </c>
      <c r="D28" s="11" t="s">
        <v>64</v>
      </c>
      <c r="E28" s="16" t="s">
        <v>92</v>
      </c>
      <c r="F28" s="14">
        <v>21.530999999999999</v>
      </c>
      <c r="G28" s="14">
        <v>11</v>
      </c>
      <c r="H28" s="64">
        <f t="shared" si="0"/>
        <v>51.089127304816316</v>
      </c>
    </row>
    <row r="29" spans="1:8" x14ac:dyDescent="0.2">
      <c r="A29" s="60" t="s">
        <v>74</v>
      </c>
      <c r="B29" s="11" t="s">
        <v>14</v>
      </c>
      <c r="C29" s="11" t="s">
        <v>17</v>
      </c>
      <c r="D29" s="11" t="s">
        <v>64</v>
      </c>
      <c r="E29" s="16" t="s">
        <v>118</v>
      </c>
      <c r="F29" s="14">
        <v>78.47</v>
      </c>
      <c r="G29" s="14">
        <v>78.47</v>
      </c>
      <c r="H29" s="64">
        <f t="shared" si="0"/>
        <v>100</v>
      </c>
    </row>
    <row r="30" spans="1:8" x14ac:dyDescent="0.2">
      <c r="A30" s="60" t="s">
        <v>75</v>
      </c>
      <c r="B30" s="11" t="s">
        <v>14</v>
      </c>
      <c r="C30" s="11" t="s">
        <v>17</v>
      </c>
      <c r="D30" s="11" t="s">
        <v>64</v>
      </c>
      <c r="E30" s="16" t="s">
        <v>76</v>
      </c>
      <c r="F30" s="14">
        <v>60</v>
      </c>
      <c r="G30" s="14">
        <v>35.29</v>
      </c>
      <c r="H30" s="64">
        <f t="shared" si="0"/>
        <v>58.816666666666663</v>
      </c>
    </row>
    <row r="31" spans="1:8" ht="33.75" x14ac:dyDescent="0.2">
      <c r="A31" s="60" t="s">
        <v>21</v>
      </c>
      <c r="B31" s="16" t="s">
        <v>14</v>
      </c>
      <c r="C31" s="16" t="s">
        <v>17</v>
      </c>
      <c r="D31" s="16" t="s">
        <v>95</v>
      </c>
      <c r="E31" s="16" t="s">
        <v>20</v>
      </c>
      <c r="F31" s="14">
        <v>55</v>
      </c>
      <c r="G31" s="14">
        <v>54.79</v>
      </c>
      <c r="H31" s="64">
        <f t="shared" si="0"/>
        <v>99.61818181818181</v>
      </c>
    </row>
    <row r="32" spans="1:8" ht="34.5" thickBot="1" x14ac:dyDescent="0.25">
      <c r="A32" s="66" t="s">
        <v>21</v>
      </c>
      <c r="B32" s="53" t="s">
        <v>14</v>
      </c>
      <c r="C32" s="53" t="s">
        <v>17</v>
      </c>
      <c r="D32" s="53" t="s">
        <v>96</v>
      </c>
      <c r="E32" s="53" t="s">
        <v>20</v>
      </c>
      <c r="F32" s="54">
        <v>60</v>
      </c>
      <c r="G32" s="54">
        <v>54</v>
      </c>
      <c r="H32" s="55">
        <f t="shared" si="0"/>
        <v>90</v>
      </c>
    </row>
    <row r="33" spans="1:10" x14ac:dyDescent="0.2">
      <c r="A33" s="56" t="s">
        <v>102</v>
      </c>
      <c r="B33" s="57" t="s">
        <v>14</v>
      </c>
      <c r="C33" s="57" t="s">
        <v>99</v>
      </c>
      <c r="D33" s="57"/>
      <c r="E33" s="57"/>
      <c r="F33" s="58">
        <f>SUM(F34:F36)</f>
        <v>168.55</v>
      </c>
      <c r="G33" s="58">
        <f>SUM(G34:G36)</f>
        <v>168.55</v>
      </c>
      <c r="H33" s="59">
        <f>G33/F33*100</f>
        <v>100</v>
      </c>
    </row>
    <row r="34" spans="1:10" ht="13.15" customHeight="1" x14ac:dyDescent="0.2">
      <c r="A34" s="67" t="s">
        <v>102</v>
      </c>
      <c r="B34" s="16" t="s">
        <v>14</v>
      </c>
      <c r="C34" s="16" t="s">
        <v>99</v>
      </c>
      <c r="D34" s="16" t="s">
        <v>100</v>
      </c>
      <c r="E34" s="16" t="s">
        <v>101</v>
      </c>
      <c r="F34" s="14">
        <v>70</v>
      </c>
      <c r="G34" s="14">
        <v>70</v>
      </c>
      <c r="H34" s="64">
        <f>G34/F34*100</f>
        <v>100</v>
      </c>
      <c r="J34" s="40"/>
    </row>
    <row r="35" spans="1:10" x14ac:dyDescent="0.2">
      <c r="A35" s="67" t="s">
        <v>102</v>
      </c>
      <c r="B35" s="16" t="s">
        <v>14</v>
      </c>
      <c r="C35" s="16" t="s">
        <v>99</v>
      </c>
      <c r="D35" s="16" t="s">
        <v>103</v>
      </c>
      <c r="E35" s="16" t="s">
        <v>101</v>
      </c>
      <c r="F35" s="14">
        <v>59.6</v>
      </c>
      <c r="G35" s="14">
        <v>59.6</v>
      </c>
      <c r="H35" s="64">
        <f t="shared" ref="H35:H36" si="1">G35/F35*100</f>
        <v>100</v>
      </c>
    </row>
    <row r="36" spans="1:10" ht="13.5" thickBot="1" x14ac:dyDescent="0.25">
      <c r="A36" s="52" t="s">
        <v>102</v>
      </c>
      <c r="B36" s="53" t="s">
        <v>14</v>
      </c>
      <c r="C36" s="53" t="s">
        <v>99</v>
      </c>
      <c r="D36" s="53" t="s">
        <v>104</v>
      </c>
      <c r="E36" s="53" t="s">
        <v>101</v>
      </c>
      <c r="F36" s="54">
        <v>38.950000000000003</v>
      </c>
      <c r="G36" s="54">
        <v>38.950000000000003</v>
      </c>
      <c r="H36" s="55">
        <f t="shared" si="1"/>
        <v>100</v>
      </c>
    </row>
    <row r="37" spans="1:10" x14ac:dyDescent="0.2">
      <c r="A37" s="56" t="s">
        <v>24</v>
      </c>
      <c r="B37" s="57" t="s">
        <v>14</v>
      </c>
      <c r="C37" s="57" t="s">
        <v>23</v>
      </c>
      <c r="D37" s="57" t="s">
        <v>13</v>
      </c>
      <c r="E37" s="57" t="s">
        <v>13</v>
      </c>
      <c r="F37" s="58">
        <f>+F38</f>
        <v>5003.433</v>
      </c>
      <c r="G37" s="58">
        <f>G38</f>
        <v>4923.4319999999998</v>
      </c>
      <c r="H37" s="59">
        <f>H38</f>
        <v>98.401077819968805</v>
      </c>
    </row>
    <row r="38" spans="1:10" ht="13.15" customHeight="1" x14ac:dyDescent="0.2">
      <c r="A38" s="70" t="s">
        <v>22</v>
      </c>
      <c r="B38" s="24" t="s">
        <v>14</v>
      </c>
      <c r="C38" s="24" t="s">
        <v>23</v>
      </c>
      <c r="D38" s="24" t="s">
        <v>65</v>
      </c>
      <c r="E38" s="24" t="s">
        <v>13</v>
      </c>
      <c r="F38" s="25">
        <f>SUM(F39:F40)</f>
        <v>5003.433</v>
      </c>
      <c r="G38" s="25">
        <f>SUM(G39:G40)</f>
        <v>4923.4319999999998</v>
      </c>
      <c r="H38" s="71">
        <f>G38/F38*100</f>
        <v>98.401077819968805</v>
      </c>
    </row>
    <row r="39" spans="1:10" ht="13.15" customHeight="1" x14ac:dyDescent="0.2">
      <c r="A39" s="113" t="s">
        <v>154</v>
      </c>
      <c r="B39" s="34" t="s">
        <v>14</v>
      </c>
      <c r="C39" s="34" t="s">
        <v>23</v>
      </c>
      <c r="D39" s="34" t="s">
        <v>152</v>
      </c>
      <c r="E39" s="34" t="s">
        <v>153</v>
      </c>
      <c r="F39" s="35">
        <v>4603.433</v>
      </c>
      <c r="G39" s="35">
        <v>4603.433</v>
      </c>
      <c r="H39" s="62">
        <f>G39/F39*100</f>
        <v>100</v>
      </c>
    </row>
    <row r="40" spans="1:10" ht="34.5" thickBot="1" x14ac:dyDescent="0.25">
      <c r="A40" s="114" t="s">
        <v>21</v>
      </c>
      <c r="B40" s="115" t="s">
        <v>14</v>
      </c>
      <c r="C40" s="115" t="s">
        <v>23</v>
      </c>
      <c r="D40" s="115" t="s">
        <v>87</v>
      </c>
      <c r="E40" s="115" t="s">
        <v>20</v>
      </c>
      <c r="F40" s="15">
        <v>400</v>
      </c>
      <c r="G40" s="15">
        <v>319.99900000000002</v>
      </c>
      <c r="H40" s="63">
        <f>G40/F40*100</f>
        <v>79.999750000000006</v>
      </c>
    </row>
    <row r="41" spans="1:10" ht="13.15" customHeight="1" x14ac:dyDescent="0.2">
      <c r="A41" s="56" t="s">
        <v>82</v>
      </c>
      <c r="B41" s="57" t="s">
        <v>14</v>
      </c>
      <c r="C41" s="57" t="s">
        <v>83</v>
      </c>
      <c r="D41" s="57"/>
      <c r="E41" s="57"/>
      <c r="F41" s="58">
        <f t="shared" ref="F41:H41" si="2">+F42</f>
        <v>300.10399999999998</v>
      </c>
      <c r="G41" s="58">
        <f>G42</f>
        <v>300.10399999999998</v>
      </c>
      <c r="H41" s="59">
        <f t="shared" si="2"/>
        <v>100</v>
      </c>
    </row>
    <row r="42" spans="1:10" x14ac:dyDescent="0.2">
      <c r="A42" s="70" t="s">
        <v>84</v>
      </c>
      <c r="B42" s="24" t="s">
        <v>14</v>
      </c>
      <c r="C42" s="24" t="s">
        <v>85</v>
      </c>
      <c r="D42" s="24"/>
      <c r="E42" s="24"/>
      <c r="F42" s="25">
        <f>+F43</f>
        <v>300.10399999999998</v>
      </c>
      <c r="G42" s="25">
        <f>G43</f>
        <v>300.10399999999998</v>
      </c>
      <c r="H42" s="71">
        <f>+H43</f>
        <v>100</v>
      </c>
    </row>
    <row r="43" spans="1:10" x14ac:dyDescent="0.2">
      <c r="A43" s="75" t="s">
        <v>22</v>
      </c>
      <c r="B43" s="29" t="s">
        <v>14</v>
      </c>
      <c r="C43" s="29" t="s">
        <v>85</v>
      </c>
      <c r="D43" s="29" t="s">
        <v>65</v>
      </c>
      <c r="E43" s="29"/>
      <c r="F43" s="116">
        <f>+F44+F46+F45</f>
        <v>300.10399999999998</v>
      </c>
      <c r="G43" s="116">
        <f>+G44+G46+G45</f>
        <v>300.10399999999998</v>
      </c>
      <c r="H43" s="117">
        <f t="shared" ref="H43:H82" si="3">G43/F43*100</f>
        <v>100</v>
      </c>
    </row>
    <row r="44" spans="1:10" ht="24" customHeight="1" x14ac:dyDescent="0.2">
      <c r="A44" s="60" t="s">
        <v>69</v>
      </c>
      <c r="B44" s="11" t="s">
        <v>14</v>
      </c>
      <c r="C44" s="11" t="s">
        <v>85</v>
      </c>
      <c r="D44" s="11" t="s">
        <v>86</v>
      </c>
      <c r="E44" s="11" t="s">
        <v>19</v>
      </c>
      <c r="F44" s="12">
        <v>222.62</v>
      </c>
      <c r="G44" s="12">
        <v>222.62</v>
      </c>
      <c r="H44" s="61">
        <f t="shared" si="3"/>
        <v>100</v>
      </c>
    </row>
    <row r="45" spans="1:10" ht="24" customHeight="1" x14ac:dyDescent="0.2">
      <c r="A45" s="60" t="s">
        <v>68</v>
      </c>
      <c r="B45" s="11" t="s">
        <v>14</v>
      </c>
      <c r="C45" s="11" t="s">
        <v>85</v>
      </c>
      <c r="D45" s="11" t="s">
        <v>86</v>
      </c>
      <c r="E45" s="11" t="s">
        <v>71</v>
      </c>
      <c r="F45" s="12">
        <v>67.233999999999995</v>
      </c>
      <c r="G45" s="12">
        <v>67.233999999999995</v>
      </c>
      <c r="H45" s="61">
        <f t="shared" ref="H45" si="4">G45/F45*100</f>
        <v>100</v>
      </c>
    </row>
    <row r="46" spans="1:10" ht="33" customHeight="1" thickBot="1" x14ac:dyDescent="0.25">
      <c r="A46" s="66" t="s">
        <v>21</v>
      </c>
      <c r="B46" s="72" t="s">
        <v>14</v>
      </c>
      <c r="C46" s="72" t="s">
        <v>85</v>
      </c>
      <c r="D46" s="72" t="s">
        <v>86</v>
      </c>
      <c r="E46" s="72" t="s">
        <v>20</v>
      </c>
      <c r="F46" s="73">
        <v>10.25</v>
      </c>
      <c r="G46" s="73">
        <v>10.25</v>
      </c>
      <c r="H46" s="74">
        <f t="shared" si="3"/>
        <v>100</v>
      </c>
    </row>
    <row r="47" spans="1:10" ht="22.5" x14ac:dyDescent="0.2">
      <c r="A47" s="91" t="s">
        <v>26</v>
      </c>
      <c r="B47" s="26" t="s">
        <v>14</v>
      </c>
      <c r="C47" s="26" t="s">
        <v>25</v>
      </c>
      <c r="D47" s="26" t="s">
        <v>119</v>
      </c>
      <c r="E47" s="26" t="s">
        <v>13</v>
      </c>
      <c r="F47" s="28">
        <f>+F48+F50</f>
        <v>324.39999999999998</v>
      </c>
      <c r="G47" s="28">
        <f>+G48+G50</f>
        <v>318.43</v>
      </c>
      <c r="H47" s="92">
        <f>G47/F47*100</f>
        <v>98.159679408138118</v>
      </c>
    </row>
    <row r="48" spans="1:10" ht="33.75" x14ac:dyDescent="0.2">
      <c r="A48" s="68" t="s">
        <v>28</v>
      </c>
      <c r="B48" s="6" t="s">
        <v>14</v>
      </c>
      <c r="C48" s="6" t="s">
        <v>27</v>
      </c>
      <c r="D48" s="6" t="s">
        <v>119</v>
      </c>
      <c r="E48" s="6" t="s">
        <v>13</v>
      </c>
      <c r="F48" s="7">
        <f>SUM(F49)</f>
        <v>50</v>
      </c>
      <c r="G48" s="7">
        <f>SUM(G49)</f>
        <v>50</v>
      </c>
      <c r="H48" s="69">
        <f t="shared" si="3"/>
        <v>100</v>
      </c>
    </row>
    <row r="49" spans="1:8" ht="13.15" customHeight="1" x14ac:dyDescent="0.2">
      <c r="A49" s="60" t="s">
        <v>21</v>
      </c>
      <c r="B49" s="11" t="s">
        <v>14</v>
      </c>
      <c r="C49" s="11" t="s">
        <v>27</v>
      </c>
      <c r="D49" s="11" t="s">
        <v>120</v>
      </c>
      <c r="E49" s="11" t="s">
        <v>20</v>
      </c>
      <c r="F49" s="12">
        <v>50</v>
      </c>
      <c r="G49" s="12">
        <v>50</v>
      </c>
      <c r="H49" s="61">
        <f t="shared" si="3"/>
        <v>100</v>
      </c>
    </row>
    <row r="50" spans="1:8" ht="22.5" x14ac:dyDescent="0.2">
      <c r="A50" s="70" t="s">
        <v>29</v>
      </c>
      <c r="B50" s="24" t="s">
        <v>14</v>
      </c>
      <c r="C50" s="24" t="s">
        <v>106</v>
      </c>
      <c r="D50" s="24" t="s">
        <v>119</v>
      </c>
      <c r="E50" s="24" t="s">
        <v>13</v>
      </c>
      <c r="F50" s="25">
        <f>F51</f>
        <v>274.39999999999998</v>
      </c>
      <c r="G50" s="25">
        <f>G51</f>
        <v>268.43</v>
      </c>
      <c r="H50" s="71">
        <f t="shared" si="3"/>
        <v>97.824344023323633</v>
      </c>
    </row>
    <row r="51" spans="1:8" ht="34.5" thickBot="1" x14ac:dyDescent="0.25">
      <c r="A51" s="52" t="s">
        <v>21</v>
      </c>
      <c r="B51" s="53" t="s">
        <v>14</v>
      </c>
      <c r="C51" s="53" t="s">
        <v>106</v>
      </c>
      <c r="D51" s="53" t="s">
        <v>121</v>
      </c>
      <c r="E51" s="53" t="s">
        <v>20</v>
      </c>
      <c r="F51" s="54">
        <v>274.39999999999998</v>
      </c>
      <c r="G51" s="54">
        <v>268.43</v>
      </c>
      <c r="H51" s="55">
        <f t="shared" si="3"/>
        <v>97.824344023323633</v>
      </c>
    </row>
    <row r="52" spans="1:8" ht="22.5" x14ac:dyDescent="0.2">
      <c r="A52" s="56" t="s">
        <v>31</v>
      </c>
      <c r="B52" s="57" t="s">
        <v>14</v>
      </c>
      <c r="C52" s="57" t="s">
        <v>30</v>
      </c>
      <c r="D52" s="57" t="s">
        <v>122</v>
      </c>
      <c r="E52" s="57" t="s">
        <v>13</v>
      </c>
      <c r="F52" s="58">
        <f>+F53+F59</f>
        <v>14516.74</v>
      </c>
      <c r="G52" s="58">
        <f>+G53+G59</f>
        <v>13823.956</v>
      </c>
      <c r="H52" s="59">
        <f t="shared" si="3"/>
        <v>95.227688861273265</v>
      </c>
    </row>
    <row r="53" spans="1:8" ht="22.5" x14ac:dyDescent="0.2">
      <c r="A53" s="70" t="s">
        <v>33</v>
      </c>
      <c r="B53" s="24" t="s">
        <v>14</v>
      </c>
      <c r="C53" s="24" t="s">
        <v>32</v>
      </c>
      <c r="D53" s="24" t="s">
        <v>123</v>
      </c>
      <c r="E53" s="24" t="s">
        <v>13</v>
      </c>
      <c r="F53" s="25">
        <f>SUM(F54:F58)</f>
        <v>14010.15</v>
      </c>
      <c r="G53" s="25">
        <f>SUM(G54:G58)</f>
        <v>13322.371999999999</v>
      </c>
      <c r="H53" s="71">
        <f>G53/F53*100</f>
        <v>95.090859127132831</v>
      </c>
    </row>
    <row r="54" spans="1:8" ht="33.75" x14ac:dyDescent="0.2">
      <c r="A54" s="60" t="s">
        <v>21</v>
      </c>
      <c r="B54" s="11" t="s">
        <v>14</v>
      </c>
      <c r="C54" s="11" t="s">
        <v>32</v>
      </c>
      <c r="D54" s="11" t="s">
        <v>124</v>
      </c>
      <c r="E54" s="11" t="s">
        <v>20</v>
      </c>
      <c r="F54" s="12">
        <v>3215.2</v>
      </c>
      <c r="G54" s="12">
        <v>3214.61</v>
      </c>
      <c r="H54" s="61">
        <f t="shared" si="3"/>
        <v>99.981649664095556</v>
      </c>
    </row>
    <row r="55" spans="1:8" ht="33.75" x14ac:dyDescent="0.2">
      <c r="A55" s="60" t="s">
        <v>21</v>
      </c>
      <c r="B55" s="11" t="s">
        <v>14</v>
      </c>
      <c r="C55" s="11" t="s">
        <v>32</v>
      </c>
      <c r="D55" s="11" t="s">
        <v>124</v>
      </c>
      <c r="E55" s="11" t="s">
        <v>20</v>
      </c>
      <c r="F55" s="12">
        <v>1700.38</v>
      </c>
      <c r="G55" s="12">
        <v>1700.38</v>
      </c>
      <c r="H55" s="61">
        <f t="shared" ref="H55" si="5">G55/F55*100</f>
        <v>100</v>
      </c>
    </row>
    <row r="56" spans="1:8" ht="33.75" x14ac:dyDescent="0.2">
      <c r="A56" s="60" t="s">
        <v>21</v>
      </c>
      <c r="B56" s="11" t="s">
        <v>14</v>
      </c>
      <c r="C56" s="11" t="s">
        <v>32</v>
      </c>
      <c r="D56" s="11" t="s">
        <v>125</v>
      </c>
      <c r="E56" s="11" t="s">
        <v>20</v>
      </c>
      <c r="F56" s="12">
        <v>8041.5</v>
      </c>
      <c r="G56" s="12">
        <v>7364.3119999999999</v>
      </c>
      <c r="H56" s="61">
        <f t="shared" si="3"/>
        <v>91.578834794503521</v>
      </c>
    </row>
    <row r="57" spans="1:8" ht="43.5" customHeight="1" x14ac:dyDescent="0.2">
      <c r="A57" s="78" t="s">
        <v>116</v>
      </c>
      <c r="B57" s="31" t="s">
        <v>14</v>
      </c>
      <c r="C57" s="31" t="s">
        <v>32</v>
      </c>
      <c r="D57" s="30" t="s">
        <v>126</v>
      </c>
      <c r="E57" s="31" t="s">
        <v>20</v>
      </c>
      <c r="F57" s="32">
        <v>1043.07</v>
      </c>
      <c r="G57" s="32">
        <v>1043.07</v>
      </c>
      <c r="H57" s="79">
        <f t="shared" si="3"/>
        <v>100</v>
      </c>
    </row>
    <row r="58" spans="1:8" ht="33.75" customHeight="1" x14ac:dyDescent="0.2">
      <c r="A58" s="60" t="s">
        <v>21</v>
      </c>
      <c r="B58" s="31" t="s">
        <v>14</v>
      </c>
      <c r="C58" s="31" t="s">
        <v>32</v>
      </c>
      <c r="D58" s="30" t="s">
        <v>127</v>
      </c>
      <c r="E58" s="31" t="s">
        <v>20</v>
      </c>
      <c r="F58" s="32">
        <v>10</v>
      </c>
      <c r="G58" s="32">
        <v>0</v>
      </c>
      <c r="H58" s="79">
        <f t="shared" si="3"/>
        <v>0</v>
      </c>
    </row>
    <row r="59" spans="1:8" ht="22.5" x14ac:dyDescent="0.2">
      <c r="A59" s="70" t="s">
        <v>35</v>
      </c>
      <c r="B59" s="24" t="s">
        <v>14</v>
      </c>
      <c r="C59" s="24" t="s">
        <v>34</v>
      </c>
      <c r="D59" s="24" t="s">
        <v>128</v>
      </c>
      <c r="E59" s="24" t="s">
        <v>13</v>
      </c>
      <c r="F59" s="25">
        <f>SUM(F60:F61)</f>
        <v>506.59</v>
      </c>
      <c r="G59" s="25">
        <f>G60+G61</f>
        <v>501.584</v>
      </c>
      <c r="H59" s="71">
        <f t="shared" si="3"/>
        <v>99.011824157602803</v>
      </c>
    </row>
    <row r="60" spans="1:8" ht="33.75" x14ac:dyDescent="0.2">
      <c r="A60" s="80" t="s">
        <v>21</v>
      </c>
      <c r="B60" s="1" t="s">
        <v>14</v>
      </c>
      <c r="C60" s="1" t="s">
        <v>34</v>
      </c>
      <c r="D60" s="1" t="s">
        <v>129</v>
      </c>
      <c r="E60" s="1" t="s">
        <v>20</v>
      </c>
      <c r="F60" s="3">
        <v>501.59</v>
      </c>
      <c r="G60" s="3">
        <v>501.584</v>
      </c>
      <c r="H60" s="81">
        <f t="shared" si="3"/>
        <v>99.998803803903584</v>
      </c>
    </row>
    <row r="61" spans="1:8" ht="23.25" thickBot="1" x14ac:dyDescent="0.25">
      <c r="A61" s="66" t="s">
        <v>79</v>
      </c>
      <c r="B61" s="72" t="s">
        <v>14</v>
      </c>
      <c r="C61" s="72" t="s">
        <v>34</v>
      </c>
      <c r="D61" s="72" t="s">
        <v>130</v>
      </c>
      <c r="E61" s="72" t="s">
        <v>20</v>
      </c>
      <c r="F61" s="73">
        <v>5</v>
      </c>
      <c r="G61" s="73">
        <v>0</v>
      </c>
      <c r="H61" s="74">
        <f t="shared" si="3"/>
        <v>0</v>
      </c>
    </row>
    <row r="62" spans="1:8" s="17" customFormat="1" ht="22.5" x14ac:dyDescent="0.2">
      <c r="A62" s="82" t="s">
        <v>37</v>
      </c>
      <c r="B62" s="57" t="s">
        <v>14</v>
      </c>
      <c r="C62" s="57" t="s">
        <v>36</v>
      </c>
      <c r="D62" s="83" t="s">
        <v>123</v>
      </c>
      <c r="E62" s="83" t="s">
        <v>13</v>
      </c>
      <c r="F62" s="84">
        <f>+F63+F72+F69</f>
        <v>20945.027000000002</v>
      </c>
      <c r="G62" s="84">
        <f>+G63+G72+G69</f>
        <v>19780.025999999998</v>
      </c>
      <c r="H62" s="85">
        <f t="shared" si="3"/>
        <v>94.437815716351167</v>
      </c>
    </row>
    <row r="63" spans="1:8" ht="13.15" customHeight="1" x14ac:dyDescent="0.2">
      <c r="A63" s="70" t="s">
        <v>39</v>
      </c>
      <c r="B63" s="24" t="s">
        <v>14</v>
      </c>
      <c r="C63" s="24" t="s">
        <v>38</v>
      </c>
      <c r="D63" s="24" t="s">
        <v>123</v>
      </c>
      <c r="E63" s="24" t="s">
        <v>13</v>
      </c>
      <c r="F63" s="25">
        <f>SUM(F64:F68)</f>
        <v>771.78000000000009</v>
      </c>
      <c r="G63" s="25">
        <f>SUM(G64:G68)</f>
        <v>686.00200000000007</v>
      </c>
      <c r="H63" s="71">
        <f t="shared" si="3"/>
        <v>88.885692814014348</v>
      </c>
    </row>
    <row r="64" spans="1:8" ht="24.6" customHeight="1" x14ac:dyDescent="0.2">
      <c r="A64" s="60" t="s">
        <v>21</v>
      </c>
      <c r="B64" s="11" t="s">
        <v>14</v>
      </c>
      <c r="C64" s="11" t="s">
        <v>38</v>
      </c>
      <c r="D64" s="11" t="s">
        <v>133</v>
      </c>
      <c r="E64" s="11" t="s">
        <v>20</v>
      </c>
      <c r="F64" s="12">
        <v>421.4</v>
      </c>
      <c r="G64" s="12">
        <v>421.38</v>
      </c>
      <c r="H64" s="61">
        <f t="shared" si="3"/>
        <v>99.995253915519697</v>
      </c>
    </row>
    <row r="65" spans="1:8" ht="40.5" customHeight="1" x14ac:dyDescent="0.2">
      <c r="A65" s="60" t="s">
        <v>21</v>
      </c>
      <c r="B65" s="11" t="s">
        <v>14</v>
      </c>
      <c r="C65" s="11" t="s">
        <v>38</v>
      </c>
      <c r="D65" s="11" t="s">
        <v>131</v>
      </c>
      <c r="E65" s="11" t="s">
        <v>20</v>
      </c>
      <c r="F65" s="12">
        <v>214.58</v>
      </c>
      <c r="G65" s="12">
        <v>198.822</v>
      </c>
      <c r="H65" s="61">
        <f t="shared" si="3"/>
        <v>92.656351943331146</v>
      </c>
    </row>
    <row r="66" spans="1:8" ht="20.45" customHeight="1" x14ac:dyDescent="0.2">
      <c r="A66" s="60" t="s">
        <v>154</v>
      </c>
      <c r="B66" s="11" t="s">
        <v>14</v>
      </c>
      <c r="C66" s="11" t="s">
        <v>38</v>
      </c>
      <c r="D66" s="11" t="s">
        <v>131</v>
      </c>
      <c r="E66" s="11" t="s">
        <v>76</v>
      </c>
      <c r="F66" s="12">
        <v>70</v>
      </c>
      <c r="G66" s="12">
        <v>0</v>
      </c>
      <c r="H66" s="61">
        <f t="shared" si="3"/>
        <v>0</v>
      </c>
    </row>
    <row r="67" spans="1:8" ht="17.45" customHeight="1" x14ac:dyDescent="0.2">
      <c r="A67" s="86" t="s">
        <v>102</v>
      </c>
      <c r="B67" s="11" t="s">
        <v>14</v>
      </c>
      <c r="C67" s="11" t="s">
        <v>38</v>
      </c>
      <c r="D67" s="38">
        <v>6290013010</v>
      </c>
      <c r="E67" s="39">
        <v>540</v>
      </c>
      <c r="F67" s="36">
        <v>39.200000000000003</v>
      </c>
      <c r="G67" s="36">
        <v>39.200000000000003</v>
      </c>
      <c r="H67" s="87">
        <f t="shared" si="3"/>
        <v>100</v>
      </c>
    </row>
    <row r="68" spans="1:8" ht="11.45" customHeight="1" x14ac:dyDescent="0.2">
      <c r="A68" s="88" t="s">
        <v>102</v>
      </c>
      <c r="B68" s="31" t="s">
        <v>14</v>
      </c>
      <c r="C68" s="31" t="s">
        <v>38</v>
      </c>
      <c r="D68" s="41">
        <v>6290013030</v>
      </c>
      <c r="E68" s="42">
        <v>540</v>
      </c>
      <c r="F68" s="43">
        <v>26.6</v>
      </c>
      <c r="G68" s="43">
        <v>26.6</v>
      </c>
      <c r="H68" s="89">
        <f t="shared" si="3"/>
        <v>100</v>
      </c>
    </row>
    <row r="69" spans="1:8" ht="13.15" customHeight="1" x14ac:dyDescent="0.2">
      <c r="A69" s="90" t="s">
        <v>105</v>
      </c>
      <c r="B69" s="24" t="s">
        <v>14</v>
      </c>
      <c r="C69" s="24" t="s">
        <v>88</v>
      </c>
      <c r="D69" s="24" t="s">
        <v>123</v>
      </c>
      <c r="E69" s="24"/>
      <c r="F69" s="25">
        <f>SUM(F70:F71)</f>
        <v>125.43</v>
      </c>
      <c r="G69" s="25">
        <f>SUM(G70:G71)</f>
        <v>122.41000000000001</v>
      </c>
      <c r="H69" s="71">
        <f t="shared" si="3"/>
        <v>97.59228254803476</v>
      </c>
    </row>
    <row r="70" spans="1:8" ht="24.6" customHeight="1" x14ac:dyDescent="0.2">
      <c r="A70" s="60" t="s">
        <v>21</v>
      </c>
      <c r="B70" s="11" t="s">
        <v>14</v>
      </c>
      <c r="C70" s="11" t="s">
        <v>88</v>
      </c>
      <c r="D70" s="11" t="s">
        <v>132</v>
      </c>
      <c r="E70" s="11" t="s">
        <v>20</v>
      </c>
      <c r="F70" s="12">
        <v>35</v>
      </c>
      <c r="G70" s="12">
        <v>31.98</v>
      </c>
      <c r="H70" s="61">
        <f t="shared" si="3"/>
        <v>91.371428571428567</v>
      </c>
    </row>
    <row r="71" spans="1:8" s="37" customFormat="1" ht="13.15" customHeight="1" x14ac:dyDescent="0.2">
      <c r="A71" s="86" t="s">
        <v>102</v>
      </c>
      <c r="B71" s="11" t="s">
        <v>14</v>
      </c>
      <c r="C71" s="11" t="s">
        <v>88</v>
      </c>
      <c r="D71" s="38">
        <v>6290013070</v>
      </c>
      <c r="E71" s="39">
        <v>540</v>
      </c>
      <c r="F71" s="36">
        <v>90.43</v>
      </c>
      <c r="G71" s="36">
        <v>90.43</v>
      </c>
      <c r="H71" s="87">
        <f t="shared" si="3"/>
        <v>100</v>
      </c>
    </row>
    <row r="72" spans="1:8" ht="22.5" x14ac:dyDescent="0.2">
      <c r="A72" s="91" t="s">
        <v>41</v>
      </c>
      <c r="B72" s="26" t="s">
        <v>14</v>
      </c>
      <c r="C72" s="26" t="s">
        <v>40</v>
      </c>
      <c r="D72" s="27" t="s">
        <v>123</v>
      </c>
      <c r="E72" s="26" t="s">
        <v>13</v>
      </c>
      <c r="F72" s="28">
        <f>SUM(F73:F82)</f>
        <v>20047.817000000003</v>
      </c>
      <c r="G72" s="28">
        <f>SUM(G73:G82)</f>
        <v>18971.613999999998</v>
      </c>
      <c r="H72" s="92">
        <f>G72/F72*100</f>
        <v>94.631819514314174</v>
      </c>
    </row>
    <row r="73" spans="1:8" ht="13.15" customHeight="1" x14ac:dyDescent="0.2">
      <c r="A73" s="60" t="s">
        <v>21</v>
      </c>
      <c r="B73" s="11" t="s">
        <v>14</v>
      </c>
      <c r="C73" s="11" t="s">
        <v>40</v>
      </c>
      <c r="D73" s="11" t="s">
        <v>134</v>
      </c>
      <c r="E73" s="11" t="s">
        <v>20</v>
      </c>
      <c r="F73" s="12">
        <v>6516</v>
      </c>
      <c r="G73" s="12">
        <v>6494.9939999999997</v>
      </c>
      <c r="H73" s="61">
        <f t="shared" si="3"/>
        <v>99.677624309392272</v>
      </c>
    </row>
    <row r="74" spans="1:8" ht="13.15" customHeight="1" x14ac:dyDescent="0.2">
      <c r="A74" s="60" t="s">
        <v>21</v>
      </c>
      <c r="B74" s="11" t="s">
        <v>14</v>
      </c>
      <c r="C74" s="11" t="s">
        <v>40</v>
      </c>
      <c r="D74" s="11" t="s">
        <v>134</v>
      </c>
      <c r="E74" s="11" t="s">
        <v>20</v>
      </c>
      <c r="F74" s="12">
        <v>369.08199999999999</v>
      </c>
      <c r="G74" s="12">
        <v>369.08199999999999</v>
      </c>
      <c r="H74" s="61">
        <f t="shared" ref="H74" si="6">G74/F74*100</f>
        <v>100</v>
      </c>
    </row>
    <row r="75" spans="1:8" ht="13.15" customHeight="1" x14ac:dyDescent="0.2">
      <c r="A75" s="60" t="s">
        <v>75</v>
      </c>
      <c r="B75" s="11" t="s">
        <v>14</v>
      </c>
      <c r="C75" s="11" t="s">
        <v>40</v>
      </c>
      <c r="D75" s="11" t="s">
        <v>134</v>
      </c>
      <c r="E75" s="11" t="s">
        <v>76</v>
      </c>
      <c r="F75" s="12">
        <v>20</v>
      </c>
      <c r="G75" s="12">
        <v>15.2</v>
      </c>
      <c r="H75" s="61">
        <f t="shared" si="3"/>
        <v>76</v>
      </c>
    </row>
    <row r="76" spans="1:8" ht="33.75" x14ac:dyDescent="0.2">
      <c r="A76" s="60" t="s">
        <v>21</v>
      </c>
      <c r="B76" s="11" t="s">
        <v>14</v>
      </c>
      <c r="C76" s="11" t="s">
        <v>40</v>
      </c>
      <c r="D76" s="11" t="s">
        <v>135</v>
      </c>
      <c r="E76" s="11" t="s">
        <v>20</v>
      </c>
      <c r="F76" s="12">
        <v>0.125</v>
      </c>
      <c r="G76" s="12">
        <v>0</v>
      </c>
      <c r="H76" s="61">
        <f t="shared" si="3"/>
        <v>0</v>
      </c>
    </row>
    <row r="77" spans="1:8" ht="23.45" customHeight="1" x14ac:dyDescent="0.2">
      <c r="A77" s="60" t="s">
        <v>21</v>
      </c>
      <c r="B77" s="11" t="s">
        <v>14</v>
      </c>
      <c r="C77" s="11" t="s">
        <v>40</v>
      </c>
      <c r="D77" s="11" t="s">
        <v>136</v>
      </c>
      <c r="E77" s="11" t="s">
        <v>20</v>
      </c>
      <c r="F77" s="12">
        <v>7303.0829999999996</v>
      </c>
      <c r="G77" s="12">
        <v>6252.8</v>
      </c>
      <c r="H77" s="61">
        <f t="shared" si="3"/>
        <v>85.618635307855612</v>
      </c>
    </row>
    <row r="78" spans="1:8" ht="23.45" customHeight="1" x14ac:dyDescent="0.2">
      <c r="A78" s="60" t="s">
        <v>21</v>
      </c>
      <c r="B78" s="11" t="s">
        <v>14</v>
      </c>
      <c r="C78" s="11" t="s">
        <v>40</v>
      </c>
      <c r="D78" s="11" t="s">
        <v>136</v>
      </c>
      <c r="E78" s="11" t="s">
        <v>20</v>
      </c>
      <c r="F78" s="12">
        <v>641.6</v>
      </c>
      <c r="G78" s="12">
        <v>641.6</v>
      </c>
      <c r="H78" s="61">
        <f t="shared" ref="H78" si="7">G78/F78*100</f>
        <v>100</v>
      </c>
    </row>
    <row r="79" spans="1:8" ht="21" customHeight="1" x14ac:dyDescent="0.2">
      <c r="A79" s="60" t="s">
        <v>97</v>
      </c>
      <c r="B79" s="20" t="s">
        <v>14</v>
      </c>
      <c r="C79" s="20" t="s">
        <v>40</v>
      </c>
      <c r="D79" s="20" t="s">
        <v>137</v>
      </c>
      <c r="E79" s="20" t="s">
        <v>20</v>
      </c>
      <c r="F79" s="21">
        <v>1268.3800000000001</v>
      </c>
      <c r="G79" s="21">
        <v>1268.3800000000001</v>
      </c>
      <c r="H79" s="77">
        <f t="shared" si="3"/>
        <v>100</v>
      </c>
    </row>
    <row r="80" spans="1:8" ht="21" customHeight="1" x14ac:dyDescent="0.2">
      <c r="A80" s="60" t="s">
        <v>21</v>
      </c>
      <c r="B80" s="20" t="s">
        <v>14</v>
      </c>
      <c r="C80" s="20" t="s">
        <v>40</v>
      </c>
      <c r="D80" s="34" t="s">
        <v>158</v>
      </c>
      <c r="E80" s="20" t="s">
        <v>20</v>
      </c>
      <c r="F80" s="21">
        <v>2982.17</v>
      </c>
      <c r="G80" s="21">
        <v>2982.174</v>
      </c>
      <c r="H80" s="77">
        <f>G80/F80*100</f>
        <v>100.00013413051569</v>
      </c>
    </row>
    <row r="81" spans="1:8" ht="21" customHeight="1" x14ac:dyDescent="0.2">
      <c r="A81" s="60" t="s">
        <v>21</v>
      </c>
      <c r="B81" s="20" t="s">
        <v>14</v>
      </c>
      <c r="C81" s="20" t="s">
        <v>40</v>
      </c>
      <c r="D81" s="34" t="s">
        <v>138</v>
      </c>
      <c r="E81" s="20" t="s">
        <v>20</v>
      </c>
      <c r="F81" s="21">
        <v>105.264</v>
      </c>
      <c r="G81" s="21">
        <v>105.264</v>
      </c>
      <c r="H81" s="77">
        <f t="shared" si="3"/>
        <v>100</v>
      </c>
    </row>
    <row r="82" spans="1:8" ht="21" customHeight="1" thickBot="1" x14ac:dyDescent="0.25">
      <c r="A82" s="60" t="s">
        <v>98</v>
      </c>
      <c r="B82" s="20" t="s">
        <v>14</v>
      </c>
      <c r="C82" s="20" t="s">
        <v>40</v>
      </c>
      <c r="D82" s="34" t="s">
        <v>139</v>
      </c>
      <c r="E82" s="20" t="s">
        <v>20</v>
      </c>
      <c r="F82" s="21">
        <v>842.11300000000006</v>
      </c>
      <c r="G82" s="21">
        <v>842.12</v>
      </c>
      <c r="H82" s="77">
        <f t="shared" si="3"/>
        <v>100.00083124236296</v>
      </c>
    </row>
    <row r="83" spans="1:8" ht="22.5" x14ac:dyDescent="0.2">
      <c r="A83" s="56" t="s">
        <v>43</v>
      </c>
      <c r="B83" s="57" t="s">
        <v>14</v>
      </c>
      <c r="C83" s="57" t="s">
        <v>42</v>
      </c>
      <c r="D83" s="96" t="s">
        <v>140</v>
      </c>
      <c r="E83" s="57" t="s">
        <v>13</v>
      </c>
      <c r="F83" s="58">
        <f>+F84</f>
        <v>672.61</v>
      </c>
      <c r="G83" s="58">
        <f>G84</f>
        <v>577.25800000000004</v>
      </c>
      <c r="H83" s="59">
        <f>+H84</f>
        <v>85.823582759697302</v>
      </c>
    </row>
    <row r="84" spans="1:8" ht="22.5" x14ac:dyDescent="0.2">
      <c r="A84" s="70" t="s">
        <v>45</v>
      </c>
      <c r="B84" s="24" t="s">
        <v>14</v>
      </c>
      <c r="C84" s="24" t="s">
        <v>44</v>
      </c>
      <c r="D84" s="27" t="s">
        <v>140</v>
      </c>
      <c r="E84" s="24" t="s">
        <v>13</v>
      </c>
      <c r="F84" s="25">
        <f>SUM(F85:F87)</f>
        <v>672.61</v>
      </c>
      <c r="G84" s="25">
        <f>SUM(G85:G87)</f>
        <v>577.25800000000004</v>
      </c>
      <c r="H84" s="71">
        <f>G84/F84*100</f>
        <v>85.823582759697302</v>
      </c>
    </row>
    <row r="85" spans="1:8" ht="13.15" customHeight="1" x14ac:dyDescent="0.2">
      <c r="A85" s="60" t="s">
        <v>21</v>
      </c>
      <c r="B85" s="11" t="s">
        <v>14</v>
      </c>
      <c r="C85" s="11" t="s">
        <v>44</v>
      </c>
      <c r="D85" s="11" t="s">
        <v>141</v>
      </c>
      <c r="E85" s="11" t="s">
        <v>20</v>
      </c>
      <c r="F85" s="12">
        <v>200</v>
      </c>
      <c r="G85" s="12">
        <v>187.322</v>
      </c>
      <c r="H85" s="61">
        <f>G85/F85*100</f>
        <v>93.661000000000001</v>
      </c>
    </row>
    <row r="86" spans="1:8" ht="22.5" x14ac:dyDescent="0.2">
      <c r="A86" s="60" t="s">
        <v>90</v>
      </c>
      <c r="B86" s="11" t="s">
        <v>14</v>
      </c>
      <c r="C86" s="11" t="s">
        <v>44</v>
      </c>
      <c r="D86" s="11" t="s">
        <v>143</v>
      </c>
      <c r="E86" s="11" t="s">
        <v>49</v>
      </c>
      <c r="F86" s="12">
        <v>362.99</v>
      </c>
      <c r="G86" s="12">
        <v>299.49</v>
      </c>
      <c r="H86" s="61">
        <f>G86/F86*100</f>
        <v>82.506405135127693</v>
      </c>
    </row>
    <row r="87" spans="1:8" ht="23.25" thickBot="1" x14ac:dyDescent="0.25">
      <c r="A87" s="66" t="s">
        <v>89</v>
      </c>
      <c r="B87" s="72" t="s">
        <v>14</v>
      </c>
      <c r="C87" s="72" t="s">
        <v>44</v>
      </c>
      <c r="D87" s="72" t="s">
        <v>143</v>
      </c>
      <c r="E87" s="72" t="s">
        <v>70</v>
      </c>
      <c r="F87" s="73">
        <v>109.62</v>
      </c>
      <c r="G87" s="73">
        <v>90.445999999999998</v>
      </c>
      <c r="H87" s="74">
        <f>G87/F87*100</f>
        <v>82.508666301769736</v>
      </c>
    </row>
    <row r="88" spans="1:8" x14ac:dyDescent="0.2">
      <c r="A88" s="56" t="s">
        <v>51</v>
      </c>
      <c r="B88" s="57" t="s">
        <v>14</v>
      </c>
      <c r="C88" s="57" t="s">
        <v>50</v>
      </c>
      <c r="D88" s="57" t="s">
        <v>13</v>
      </c>
      <c r="E88" s="57" t="s">
        <v>13</v>
      </c>
      <c r="F88" s="58">
        <f t="shared" ref="F88:F89" si="8">+F89</f>
        <v>580.70000000000005</v>
      </c>
      <c r="G88" s="58">
        <f>G89</f>
        <v>580.69000000000005</v>
      </c>
      <c r="H88" s="59">
        <f>H89</f>
        <v>99.998277940416742</v>
      </c>
    </row>
    <row r="89" spans="1:8" x14ac:dyDescent="0.2">
      <c r="A89" s="70" t="s">
        <v>53</v>
      </c>
      <c r="B89" s="24" t="s">
        <v>14</v>
      </c>
      <c r="C89" s="24" t="s">
        <v>52</v>
      </c>
      <c r="D89" s="24" t="s">
        <v>13</v>
      </c>
      <c r="E89" s="24" t="s">
        <v>13</v>
      </c>
      <c r="F89" s="25">
        <f t="shared" si="8"/>
        <v>580.70000000000005</v>
      </c>
      <c r="G89" s="25">
        <f>G90</f>
        <v>580.69000000000005</v>
      </c>
      <c r="H89" s="71">
        <f>H90</f>
        <v>99.998277940416742</v>
      </c>
    </row>
    <row r="90" spans="1:8" ht="22.5" x14ac:dyDescent="0.2">
      <c r="A90" s="68" t="s">
        <v>58</v>
      </c>
      <c r="B90" s="6" t="s">
        <v>14</v>
      </c>
      <c r="C90" s="6" t="s">
        <v>52</v>
      </c>
      <c r="D90" s="6" t="s">
        <v>66</v>
      </c>
      <c r="E90" s="6" t="s">
        <v>13</v>
      </c>
      <c r="F90" s="7">
        <f>F91+F92</f>
        <v>580.70000000000005</v>
      </c>
      <c r="G90" s="7">
        <f>G91+G92</f>
        <v>580.69000000000005</v>
      </c>
      <c r="H90" s="69">
        <f>G90/F90*100</f>
        <v>99.998277940416742</v>
      </c>
    </row>
    <row r="91" spans="1:8" ht="33.75" x14ac:dyDescent="0.2">
      <c r="A91" s="76" t="s">
        <v>55</v>
      </c>
      <c r="B91" s="20" t="s">
        <v>14</v>
      </c>
      <c r="C91" s="20" t="s">
        <v>52</v>
      </c>
      <c r="D91" s="20" t="s">
        <v>67</v>
      </c>
      <c r="E91" s="20" t="s">
        <v>54</v>
      </c>
      <c r="F91" s="21">
        <v>580.1</v>
      </c>
      <c r="G91" s="21">
        <v>580.09</v>
      </c>
      <c r="H91" s="77">
        <f>G91/F91*100</f>
        <v>99.998276159282881</v>
      </c>
    </row>
    <row r="92" spans="1:8" ht="13.5" thickBot="1" x14ac:dyDescent="0.25">
      <c r="A92" s="97" t="s">
        <v>149</v>
      </c>
      <c r="B92" s="93" t="s">
        <v>14</v>
      </c>
      <c r="C92" s="93" t="s">
        <v>150</v>
      </c>
      <c r="D92" s="93" t="s">
        <v>145</v>
      </c>
      <c r="E92" s="93" t="s">
        <v>151</v>
      </c>
      <c r="F92" s="94">
        <v>0.6</v>
      </c>
      <c r="G92" s="94">
        <v>0.6</v>
      </c>
      <c r="H92" s="95">
        <f>G92/F92*100</f>
        <v>100</v>
      </c>
    </row>
    <row r="93" spans="1:8" ht="13.5" thickBot="1" x14ac:dyDescent="0.25">
      <c r="A93" s="98" t="s">
        <v>56</v>
      </c>
      <c r="B93" s="99" t="s">
        <v>13</v>
      </c>
      <c r="C93" s="99" t="s">
        <v>13</v>
      </c>
      <c r="D93" s="99" t="s">
        <v>13</v>
      </c>
      <c r="E93" s="100" t="s">
        <v>13</v>
      </c>
      <c r="F93" s="101">
        <f>+F13</f>
        <v>57716.084999999999</v>
      </c>
      <c r="G93" s="101">
        <f>+G13</f>
        <v>55505.876000000004</v>
      </c>
      <c r="H93" s="101">
        <f>G93/F93*100</f>
        <v>96.170549336463139</v>
      </c>
    </row>
    <row r="94" spans="1:8" ht="26.25" customHeight="1" x14ac:dyDescent="0.2">
      <c r="A94" s="102" t="s">
        <v>60</v>
      </c>
      <c r="B94" s="103"/>
      <c r="C94" s="51"/>
      <c r="D94" s="103"/>
      <c r="E94" s="104"/>
      <c r="F94" s="105"/>
      <c r="G94" s="105"/>
      <c r="H94" s="106"/>
    </row>
    <row r="95" spans="1:8" x14ac:dyDescent="0.2">
      <c r="A95" s="70" t="s">
        <v>47</v>
      </c>
      <c r="B95" s="24" t="s">
        <v>14</v>
      </c>
      <c r="C95" s="24" t="s">
        <v>46</v>
      </c>
      <c r="D95" s="24" t="s">
        <v>13</v>
      </c>
      <c r="E95" s="24" t="s">
        <v>13</v>
      </c>
      <c r="F95" s="25">
        <f>F96+F116</f>
        <v>10783.56</v>
      </c>
      <c r="G95" s="25">
        <f>G96+G116</f>
        <v>10419.362999999999</v>
      </c>
      <c r="H95" s="71">
        <f>G95/F95*100</f>
        <v>96.622664500406174</v>
      </c>
    </row>
    <row r="96" spans="1:8" x14ac:dyDescent="0.2">
      <c r="A96" s="70" t="s">
        <v>114</v>
      </c>
      <c r="B96" s="24"/>
      <c r="C96" s="24"/>
      <c r="D96" s="24"/>
      <c r="E96" s="24"/>
      <c r="F96" s="25">
        <f>F97+F112</f>
        <v>10133.56</v>
      </c>
      <c r="G96" s="25">
        <f>G97+G112</f>
        <v>9776.8029999999999</v>
      </c>
      <c r="H96" s="71">
        <f>G96/F96*100</f>
        <v>96.479450459660782</v>
      </c>
    </row>
    <row r="97" spans="1:8" ht="22.5" x14ac:dyDescent="0.2">
      <c r="A97" s="70" t="s">
        <v>57</v>
      </c>
      <c r="B97" s="24" t="s">
        <v>14</v>
      </c>
      <c r="C97" s="24" t="s">
        <v>48</v>
      </c>
      <c r="D97" s="24" t="s">
        <v>13</v>
      </c>
      <c r="E97" s="24" t="s">
        <v>13</v>
      </c>
      <c r="F97" s="25">
        <f>F98+F106+F111</f>
        <v>7252.16</v>
      </c>
      <c r="G97" s="25">
        <f>G98+G106+G111</f>
        <v>6895.4530000000004</v>
      </c>
      <c r="H97" s="71">
        <f>G97/F97*100</f>
        <v>95.08136886113931</v>
      </c>
    </row>
    <row r="98" spans="1:8" ht="22.5" x14ac:dyDescent="0.2">
      <c r="A98" s="68" t="s">
        <v>57</v>
      </c>
      <c r="B98" s="6" t="s">
        <v>14</v>
      </c>
      <c r="C98" s="6" t="s">
        <v>48</v>
      </c>
      <c r="D98" s="6" t="s">
        <v>144</v>
      </c>
      <c r="E98" s="6" t="s">
        <v>13</v>
      </c>
      <c r="F98" s="7">
        <f>SUM(F99:F105)</f>
        <v>5467.5</v>
      </c>
      <c r="G98" s="7">
        <f>SUM(G99:G105)</f>
        <v>5298.1150000000007</v>
      </c>
      <c r="H98" s="69">
        <f>G98/F98*100</f>
        <v>96.901966163694581</v>
      </c>
    </row>
    <row r="99" spans="1:8" x14ac:dyDescent="0.2">
      <c r="A99" s="60" t="s">
        <v>80</v>
      </c>
      <c r="B99" s="11" t="s">
        <v>14</v>
      </c>
      <c r="C99" s="11" t="s">
        <v>48</v>
      </c>
      <c r="D99" s="11" t="s">
        <v>145</v>
      </c>
      <c r="E99" s="11" t="s">
        <v>49</v>
      </c>
      <c r="F99" s="12">
        <v>2920.52</v>
      </c>
      <c r="G99" s="12">
        <v>2848.02</v>
      </c>
      <c r="H99" s="61">
        <f>G99/F99*100</f>
        <v>97.517565365071974</v>
      </c>
    </row>
    <row r="100" spans="1:8" ht="13.15" customHeight="1" x14ac:dyDescent="0.2">
      <c r="A100" s="60" t="s">
        <v>81</v>
      </c>
      <c r="B100" s="11" t="s">
        <v>14</v>
      </c>
      <c r="C100" s="11" t="s">
        <v>48</v>
      </c>
      <c r="D100" s="11" t="s">
        <v>145</v>
      </c>
      <c r="E100" s="11" t="s">
        <v>70</v>
      </c>
      <c r="F100" s="12">
        <v>882.18</v>
      </c>
      <c r="G100" s="12">
        <v>866.61500000000001</v>
      </c>
      <c r="H100" s="61">
        <f t="shared" ref="H100:H111" si="9">G100/F100*100</f>
        <v>98.235620848352951</v>
      </c>
    </row>
    <row r="101" spans="1:8" ht="33.75" x14ac:dyDescent="0.2">
      <c r="A101" s="60" t="s">
        <v>21</v>
      </c>
      <c r="B101" s="11" t="s">
        <v>14</v>
      </c>
      <c r="C101" s="11" t="s">
        <v>48</v>
      </c>
      <c r="D101" s="11" t="s">
        <v>145</v>
      </c>
      <c r="E101" s="11" t="s">
        <v>72</v>
      </c>
      <c r="F101" s="12">
        <v>105.8</v>
      </c>
      <c r="G101" s="12">
        <v>99.22</v>
      </c>
      <c r="H101" s="61">
        <f t="shared" si="9"/>
        <v>93.780718336483943</v>
      </c>
    </row>
    <row r="102" spans="1:8" ht="13.15" customHeight="1" x14ac:dyDescent="0.2">
      <c r="A102" s="60" t="s">
        <v>21</v>
      </c>
      <c r="B102" s="11" t="s">
        <v>14</v>
      </c>
      <c r="C102" s="11" t="s">
        <v>48</v>
      </c>
      <c r="D102" s="11" t="s">
        <v>145</v>
      </c>
      <c r="E102" s="11" t="s">
        <v>20</v>
      </c>
      <c r="F102" s="12">
        <v>1449</v>
      </c>
      <c r="G102" s="12">
        <v>1400.04</v>
      </c>
      <c r="H102" s="61">
        <f t="shared" si="9"/>
        <v>96.621118012422357</v>
      </c>
    </row>
    <row r="103" spans="1:8" x14ac:dyDescent="0.2">
      <c r="A103" s="60" t="s">
        <v>77</v>
      </c>
      <c r="B103" s="11" t="s">
        <v>14</v>
      </c>
      <c r="C103" s="11" t="s">
        <v>48</v>
      </c>
      <c r="D103" s="11" t="s">
        <v>145</v>
      </c>
      <c r="E103" s="11" t="s">
        <v>78</v>
      </c>
      <c r="F103" s="12">
        <v>13</v>
      </c>
      <c r="G103" s="12">
        <v>0</v>
      </c>
      <c r="H103" s="61">
        <f t="shared" si="9"/>
        <v>0</v>
      </c>
    </row>
    <row r="104" spans="1:8" ht="22.5" x14ac:dyDescent="0.2">
      <c r="A104" s="60" t="s">
        <v>159</v>
      </c>
      <c r="B104" s="11" t="s">
        <v>14</v>
      </c>
      <c r="C104" s="11" t="s">
        <v>48</v>
      </c>
      <c r="D104" s="11" t="s">
        <v>145</v>
      </c>
      <c r="E104" s="11" t="s">
        <v>118</v>
      </c>
      <c r="F104" s="12">
        <v>12</v>
      </c>
      <c r="G104" s="12">
        <v>0</v>
      </c>
      <c r="H104" s="61">
        <f t="shared" ref="H104" si="10">G104/F104*100</f>
        <v>0</v>
      </c>
    </row>
    <row r="105" spans="1:8" x14ac:dyDescent="0.2">
      <c r="A105" s="60" t="s">
        <v>75</v>
      </c>
      <c r="B105" s="11" t="s">
        <v>14</v>
      </c>
      <c r="C105" s="11" t="s">
        <v>48</v>
      </c>
      <c r="D105" s="11" t="s">
        <v>145</v>
      </c>
      <c r="E105" s="11" t="s">
        <v>76</v>
      </c>
      <c r="F105" s="12">
        <v>85</v>
      </c>
      <c r="G105" s="12">
        <v>84.22</v>
      </c>
      <c r="H105" s="61">
        <f t="shared" si="9"/>
        <v>99.082352941176467</v>
      </c>
    </row>
    <row r="106" spans="1:8" ht="22.5" x14ac:dyDescent="0.2">
      <c r="A106" s="68" t="s">
        <v>142</v>
      </c>
      <c r="B106" s="6" t="s">
        <v>14</v>
      </c>
      <c r="C106" s="6" t="s">
        <v>48</v>
      </c>
      <c r="D106" s="6" t="s">
        <v>146</v>
      </c>
      <c r="E106" s="6"/>
      <c r="F106" s="7">
        <f>SUM(F107:F110)</f>
        <v>1209.6599999999999</v>
      </c>
      <c r="G106" s="7">
        <f>SUM(G107:G110)</f>
        <v>1094.325</v>
      </c>
      <c r="H106" s="69">
        <f>G106/F106*100</f>
        <v>90.46550270323894</v>
      </c>
    </row>
    <row r="107" spans="1:8" x14ac:dyDescent="0.2">
      <c r="A107" s="60" t="s">
        <v>80</v>
      </c>
      <c r="B107" s="11" t="s">
        <v>14</v>
      </c>
      <c r="C107" s="11" t="s">
        <v>48</v>
      </c>
      <c r="D107" s="11" t="s">
        <v>146</v>
      </c>
      <c r="E107" s="11" t="s">
        <v>49</v>
      </c>
      <c r="F107" s="12">
        <v>737.06</v>
      </c>
      <c r="G107" s="12">
        <v>654.84</v>
      </c>
      <c r="H107" s="61">
        <f t="shared" si="9"/>
        <v>88.844870159824168</v>
      </c>
    </row>
    <row r="108" spans="1:8" ht="33.75" x14ac:dyDescent="0.2">
      <c r="A108" s="60" t="s">
        <v>81</v>
      </c>
      <c r="B108" s="11" t="s">
        <v>14</v>
      </c>
      <c r="C108" s="11" t="s">
        <v>48</v>
      </c>
      <c r="D108" s="11" t="s">
        <v>146</v>
      </c>
      <c r="E108" s="11" t="s">
        <v>70</v>
      </c>
      <c r="F108" s="12">
        <v>222.6</v>
      </c>
      <c r="G108" s="12">
        <v>197.761</v>
      </c>
      <c r="H108" s="61">
        <f t="shared" si="9"/>
        <v>88.841419586702614</v>
      </c>
    </row>
    <row r="109" spans="1:8" ht="33.75" x14ac:dyDescent="0.2">
      <c r="A109" s="60" t="s">
        <v>21</v>
      </c>
      <c r="B109" s="11" t="s">
        <v>14</v>
      </c>
      <c r="C109" s="11" t="s">
        <v>48</v>
      </c>
      <c r="D109" s="11" t="s">
        <v>146</v>
      </c>
      <c r="E109" s="11" t="s">
        <v>20</v>
      </c>
      <c r="F109" s="12">
        <v>240</v>
      </c>
      <c r="G109" s="12">
        <v>239.64</v>
      </c>
      <c r="H109" s="61">
        <f t="shared" si="9"/>
        <v>99.85</v>
      </c>
    </row>
    <row r="110" spans="1:8" x14ac:dyDescent="0.2">
      <c r="A110" s="60" t="s">
        <v>77</v>
      </c>
      <c r="B110" s="11" t="s">
        <v>14</v>
      </c>
      <c r="C110" s="11" t="s">
        <v>48</v>
      </c>
      <c r="D110" s="11" t="s">
        <v>146</v>
      </c>
      <c r="E110" s="11" t="s">
        <v>78</v>
      </c>
      <c r="F110" s="12">
        <v>10</v>
      </c>
      <c r="G110" s="12">
        <v>2.0840000000000001</v>
      </c>
      <c r="H110" s="61">
        <f t="shared" si="9"/>
        <v>20.84</v>
      </c>
    </row>
    <row r="111" spans="1:8" ht="33.75" x14ac:dyDescent="0.2">
      <c r="A111" s="68" t="s">
        <v>21</v>
      </c>
      <c r="B111" s="6" t="s">
        <v>14</v>
      </c>
      <c r="C111" s="6" t="s">
        <v>48</v>
      </c>
      <c r="D111" s="6" t="s">
        <v>147</v>
      </c>
      <c r="E111" s="6" t="s">
        <v>20</v>
      </c>
      <c r="F111" s="7">
        <v>575</v>
      </c>
      <c r="G111" s="7">
        <v>503.01299999999998</v>
      </c>
      <c r="H111" s="69">
        <f t="shared" si="9"/>
        <v>87.480521739130438</v>
      </c>
    </row>
    <row r="112" spans="1:8" ht="22.5" x14ac:dyDescent="0.2">
      <c r="A112" s="70" t="s">
        <v>108</v>
      </c>
      <c r="B112" s="24" t="s">
        <v>14</v>
      </c>
      <c r="C112" s="24" t="s">
        <v>48</v>
      </c>
      <c r="D112" s="24" t="s">
        <v>144</v>
      </c>
      <c r="E112" s="24" t="s">
        <v>13</v>
      </c>
      <c r="F112" s="25">
        <f>+F113</f>
        <v>2881.4</v>
      </c>
      <c r="G112" s="25">
        <f>G113</f>
        <v>2881.3500000000004</v>
      </c>
      <c r="H112" s="71">
        <f>+H113</f>
        <v>99.998264732421745</v>
      </c>
    </row>
    <row r="113" spans="1:8" ht="22.5" x14ac:dyDescent="0.2">
      <c r="A113" s="68" t="s">
        <v>109</v>
      </c>
      <c r="B113" s="6" t="s">
        <v>14</v>
      </c>
      <c r="C113" s="6" t="s">
        <v>48</v>
      </c>
      <c r="D113" s="6" t="s">
        <v>144</v>
      </c>
      <c r="E113" s="6" t="s">
        <v>13</v>
      </c>
      <c r="F113" s="7">
        <f>SUM(F114+F115)</f>
        <v>2881.4</v>
      </c>
      <c r="G113" s="7">
        <f>SUM(G114:G115)</f>
        <v>2881.3500000000004</v>
      </c>
      <c r="H113" s="69">
        <f>G113/F113*100</f>
        <v>99.998264732421745</v>
      </c>
    </row>
    <row r="114" spans="1:8" x14ac:dyDescent="0.2">
      <c r="A114" s="60" t="s">
        <v>80</v>
      </c>
      <c r="B114" s="11" t="s">
        <v>14</v>
      </c>
      <c r="C114" s="11" t="s">
        <v>48</v>
      </c>
      <c r="D114" s="11" t="s">
        <v>148</v>
      </c>
      <c r="E114" s="11" t="s">
        <v>49</v>
      </c>
      <c r="F114" s="12">
        <v>2213.06</v>
      </c>
      <c r="G114" s="12">
        <v>2213.0100000000002</v>
      </c>
      <c r="H114" s="61">
        <f>G114/F114*100</f>
        <v>99.997740684843635</v>
      </c>
    </row>
    <row r="115" spans="1:8" ht="33.75" x14ac:dyDescent="0.2">
      <c r="A115" s="60" t="s">
        <v>81</v>
      </c>
      <c r="B115" s="11" t="s">
        <v>14</v>
      </c>
      <c r="C115" s="11" t="s">
        <v>48</v>
      </c>
      <c r="D115" s="11" t="s">
        <v>148</v>
      </c>
      <c r="E115" s="11" t="s">
        <v>70</v>
      </c>
      <c r="F115" s="12">
        <v>668.34</v>
      </c>
      <c r="G115" s="12">
        <v>668.34</v>
      </c>
      <c r="H115" s="61">
        <f t="shared" ref="H115" si="11">G115/F115*100</f>
        <v>100</v>
      </c>
    </row>
    <row r="116" spans="1:8" s="45" customFormat="1" ht="11.25" x14ac:dyDescent="0.2">
      <c r="A116" s="107" t="s">
        <v>110</v>
      </c>
      <c r="B116" s="47" t="s">
        <v>14</v>
      </c>
      <c r="C116" s="47" t="s">
        <v>111</v>
      </c>
      <c r="D116" s="47" t="s">
        <v>113</v>
      </c>
      <c r="E116" s="44"/>
      <c r="F116" s="46">
        <f>F117</f>
        <v>650</v>
      </c>
      <c r="G116" s="46">
        <f>G117</f>
        <v>642.55999999999995</v>
      </c>
      <c r="H116" s="108">
        <f>G116/F116*100</f>
        <v>98.855384615384608</v>
      </c>
    </row>
    <row r="117" spans="1:8" ht="23.25" thickBot="1" x14ac:dyDescent="0.25">
      <c r="A117" s="109" t="s">
        <v>112</v>
      </c>
      <c r="B117" s="110" t="s">
        <v>14</v>
      </c>
      <c r="C117" s="110" t="s">
        <v>111</v>
      </c>
      <c r="D117" s="110" t="s">
        <v>113</v>
      </c>
      <c r="E117" s="110" t="s">
        <v>20</v>
      </c>
      <c r="F117" s="111">
        <v>650</v>
      </c>
      <c r="G117" s="111">
        <v>642.55999999999995</v>
      </c>
      <c r="H117" s="112">
        <f>G117/F117*100</f>
        <v>98.855384615384608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honeticPr fontId="15" type="noConversion"/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2021-02-08T14:14:31Z</cp:lastPrinted>
  <dcterms:created xsi:type="dcterms:W3CDTF">1996-10-08T23:32:33Z</dcterms:created>
  <dcterms:modified xsi:type="dcterms:W3CDTF">2021-02-26T07:29:41Z</dcterms:modified>
</cp:coreProperties>
</file>