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20" windowWidth="9720" windowHeight="702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F92" i="12" l="1"/>
  <c r="F81" i="12" l="1"/>
  <c r="F109" i="12"/>
  <c r="F105" i="12" l="1"/>
  <c r="F91" i="12"/>
  <c r="F84" i="12"/>
  <c r="F108" i="12" l="1"/>
  <c r="F107" i="12"/>
  <c r="G110" i="12" l="1"/>
  <c r="H110" i="12"/>
  <c r="F111" i="12"/>
  <c r="F110" i="12" s="1"/>
  <c r="F106" i="12" l="1"/>
  <c r="H69" i="12" l="1"/>
  <c r="G69" i="12"/>
  <c r="F93" i="12" l="1"/>
  <c r="F89" i="12"/>
  <c r="F88" i="12"/>
  <c r="F87" i="12" s="1"/>
  <c r="F80" i="12"/>
  <c r="F55" i="12"/>
  <c r="G63" i="12"/>
  <c r="H63" i="12"/>
  <c r="F73" i="12"/>
  <c r="F63" i="12" s="1"/>
  <c r="F17" i="12" l="1"/>
  <c r="G79" i="12" l="1"/>
  <c r="H79" i="12"/>
  <c r="H87" i="12"/>
  <c r="G87" i="12"/>
  <c r="G102" i="12"/>
  <c r="G106" i="12"/>
  <c r="F59" i="12"/>
  <c r="F52" i="12"/>
  <c r="F49" i="12"/>
  <c r="F48" i="12" s="1"/>
  <c r="F39" i="12"/>
  <c r="H52" i="12"/>
  <c r="G52" i="12"/>
  <c r="F79" i="12" l="1"/>
  <c r="H39" i="12" l="1"/>
  <c r="G39" i="12" l="1"/>
  <c r="G56" i="12" l="1"/>
  <c r="H56" i="12" s="1"/>
  <c r="F102" i="12" l="1"/>
  <c r="F78" i="12" s="1"/>
  <c r="G17" i="12" l="1"/>
  <c r="H17" i="12"/>
  <c r="H102" i="12" l="1"/>
  <c r="G93" i="12" l="1"/>
  <c r="G78" i="12" s="1"/>
  <c r="H93" i="12"/>
  <c r="F54" i="12"/>
  <c r="G49" i="12"/>
  <c r="G48" i="12" s="1"/>
  <c r="H49" i="12"/>
  <c r="H48" i="12" s="1"/>
  <c r="H106" i="12" l="1"/>
  <c r="H78" i="12" l="1"/>
  <c r="H59" i="12"/>
  <c r="H55" i="12"/>
  <c r="H38" i="12"/>
  <c r="H15" i="12"/>
  <c r="G59" i="12"/>
  <c r="G55" i="12"/>
  <c r="G38" i="12"/>
  <c r="G15" i="12"/>
  <c r="G14" i="12" l="1"/>
  <c r="G13" i="12" s="1"/>
  <c r="G54" i="12"/>
  <c r="H14" i="12"/>
  <c r="H13" i="12" s="1"/>
  <c r="H54" i="12"/>
  <c r="H12" i="12" l="1"/>
  <c r="G12" i="12"/>
  <c r="F15" i="12"/>
  <c r="F38" i="12" l="1"/>
  <c r="F14" i="12" s="1"/>
  <c r="F13" i="12" l="1"/>
  <c r="F12" i="12" s="1"/>
</calcChain>
</file>

<file path=xl/sharedStrings.xml><?xml version="1.0" encoding="utf-8"?>
<sst xmlns="http://schemas.openxmlformats.org/spreadsheetml/2006/main" count="504" uniqueCount="202">
  <si>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</si>
  <si>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</si>
  <si>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</si>
  <si>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</si>
  <si>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</si>
  <si>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</si>
  <si>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</si>
  <si>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</si>
  <si>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</si>
  <si>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</si>
  <si>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</si>
  <si>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</si>
  <si>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</si>
  <si>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</si>
  <si>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</si>
  <si>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</si>
  <si>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</si>
  <si>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</si>
  <si>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</si>
  <si>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</si>
  <si>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</si>
  <si>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</si>
  <si>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</si>
  <si>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</si>
  <si>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</si>
  <si>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</si>
  <si>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</si>
  <si>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</si>
  <si>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</si>
  <si>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</si>
  <si>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</si>
  <si>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</si>
  <si>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</si>
  <si>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</si>
  <si>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</si>
  <si>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</si>
  <si>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</si>
  <si>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</si>
  <si>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</si>
  <si>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</si>
  <si>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</si>
  <si>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</si>
  <si>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</si>
  <si>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</si>
  <si>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</si>
  <si>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</si>
  <si>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</si>
  <si>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</si>
  <si>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</si>
  <si>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</si>
  <si>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</si>
  <si>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</si>
  <si>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</si>
  <si>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</si>
  <si>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</si>
  <si>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</si>
  <si>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</si>
  <si>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</si>
  <si>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</si>
  <si>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</si>
  <si>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</si>
  <si>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</si>
  <si>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</si>
  <si>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</si>
  <si>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</si>
  <si>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</si>
  <si>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</si>
  <si>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</si>
  <si>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</si>
  <si>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</si>
  <si>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</si>
  <si>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</si>
  <si>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</si>
  <si>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</si>
  <si>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</si>
  <si>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</si>
  <si>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</si>
  <si>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</si>
  <si>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</si>
  <si>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</si>
  <si>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</si>
  <si>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</si>
  <si>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</si>
  <si>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</si>
  <si>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</si>
  <si>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</si>
  <si>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</si>
  <si>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</si>
  <si>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</si>
  <si>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71.3.11.15380</t>
  </si>
  <si>
    <t>71.3.11.15400</t>
  </si>
  <si>
    <t>71.3.11.15420</t>
  </si>
  <si>
    <t>71.3.11.15390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</si>
  <si>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</si>
  <si>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</si>
  <si>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</si>
  <si>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</si>
  <si>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</si>
  <si>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</si>
  <si>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</si>
  <si>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</si>
  <si>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</si>
  <si>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</si>
  <si>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</si>
  <si>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</si>
  <si>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</si>
  <si>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6170071340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</si>
  <si>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</si>
  <si>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</si>
  <si>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</si>
  <si>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</si>
  <si>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</si>
  <si>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</si>
  <si>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</si>
  <si>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</si>
  <si>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</si>
  <si>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</si>
  <si>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НАЦИОНАЛЬНАЯ ОБОРОНА</t>
  </si>
  <si>
    <t>0203</t>
  </si>
  <si>
    <t>6290051180</t>
  </si>
  <si>
    <t>6290017110</t>
  </si>
  <si>
    <t>2019 Прогнозируемый год</t>
  </si>
  <si>
    <t>2020 Прогнозируемый год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</si>
  <si>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</si>
  <si>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</si>
  <si>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</si>
  <si>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</si>
  <si>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</si>
  <si>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</si>
  <si>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</si>
  <si>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</si>
  <si>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</si>
  <si>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</si>
  <si>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</si>
  <si>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</si>
  <si>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</si>
  <si>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4.13.Проведение культурно-массовых мероприятий к праздничным и памятным датам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</si>
  <si>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</si>
  <si>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</si>
  <si>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2018-2020 гг</t>
  </si>
  <si>
    <t>3.2.Перечисление ежемесячных взносов в фонд капитального ремонта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</si>
  <si>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</si>
  <si>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</si>
  <si>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</si>
  <si>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71.4.11.15340</t>
  </si>
  <si>
    <t>6170011040</t>
  </si>
  <si>
    <t>6290013150</t>
  </si>
  <si>
    <t>71.1.11.19100</t>
  </si>
  <si>
    <t>71.1.11.15510</t>
  </si>
  <si>
    <t>3.7.Строительство и содержание автомобильных дорог и инженерных сооружений на них в границах муниципальных образований</t>
  </si>
  <si>
    <t>5.1 Комплексные меры по профилактике и безопасности несовершеннолетних</t>
  </si>
  <si>
    <t>71.5.11.18660</t>
  </si>
  <si>
    <t>71.6.11.18930</t>
  </si>
  <si>
    <t>6.1. Мероприятия в области благоустройства общественных территорий общего пользования в рамках подпрограммы</t>
  </si>
  <si>
    <t>1.2 Выполнение комплексных кадастровых работ</t>
  </si>
  <si>
    <t>4.3.Иные выплаты персоналу казенных учреждений</t>
  </si>
  <si>
    <t>4.4. Мероприятия в области информационно-коммуникационных технологий</t>
  </si>
  <si>
    <t>4.11.Иные выплаты персоналу казенных учреждений</t>
  </si>
  <si>
    <t>4.12.Прочая закупка товаров,работ и услуг для обеспечения государственных (муниципальных) нужд</t>
  </si>
  <si>
    <t>4.14. Мероприятия по обеспечению деятельности подведомственных учреждений культуры</t>
  </si>
  <si>
    <t>71.4.11.70363</t>
  </si>
  <si>
    <t>4.15. Мероприятия по обеспечению деятельности подведомственных учреждений культуры</t>
  </si>
  <si>
    <t>4.16. Мероприятия по обеспечению деятельности подведомственных учреждений культуры</t>
  </si>
  <si>
    <t>4.17. Мероприятия по обеспечению деятельности подведомственных учреждений культуры</t>
  </si>
  <si>
    <t>71.4.11.70361</t>
  </si>
  <si>
    <t xml:space="preserve"> Мероприятия по обеспечению деятельности подведомственных учреждений культуры</t>
  </si>
  <si>
    <t>5.2. Комплексные меры по профилактике и безопасности несовершеннолетних.</t>
  </si>
  <si>
    <t>0106</t>
  </si>
  <si>
    <t>Массовый спорт</t>
  </si>
  <si>
    <t>122</t>
  </si>
  <si>
    <t>Иные выплаты</t>
  </si>
  <si>
    <t>71.3.11.S0750</t>
  </si>
  <si>
    <t>6180015070</t>
  </si>
  <si>
    <t>6290016271</t>
  </si>
  <si>
    <t>6180071340</t>
  </si>
  <si>
    <t>2018 год</t>
  </si>
  <si>
    <t>3.8. Капитальный ремонт и ремонт автомобильных дорог общего пользования местного значения</t>
  </si>
  <si>
    <t>71.3.11.70140</t>
  </si>
  <si>
    <t>3.9. Прочая закупка товаров, работ и услуг для обеспечения государственных (муниципальных) нужд</t>
  </si>
  <si>
    <t>71.3.11.S0140</t>
  </si>
  <si>
    <t>7131170880</t>
  </si>
  <si>
    <t>71311S0880</t>
  </si>
  <si>
    <t>3.10.Реализация областного закона 95-оз</t>
  </si>
  <si>
    <t>3.11.Реализация областного закона 95-оз</t>
  </si>
  <si>
    <t>4.18. Мероприятия по обеспечению деятельности подведомственных учреждений культуры</t>
  </si>
  <si>
    <t>4.19. Мероприятия по обеспечению деятельности подведомственных учреждений культуры</t>
  </si>
  <si>
    <t>71.4.11.S0363</t>
  </si>
  <si>
    <t>4.20. Мероприятия по обеспечению деятельности подведомственных учреждений культуры</t>
  </si>
  <si>
    <t>4.21. Мероприятия по обеспечению деятельности подведомственных учреждений культуры</t>
  </si>
  <si>
    <t>71.4.11.S0361</t>
  </si>
  <si>
    <t>350</t>
  </si>
  <si>
    <t>1003</t>
  </si>
  <si>
    <t>3.12. Мероприятия подпрограммы жилья для молодежи</t>
  </si>
  <si>
    <t>71.3.11.70750</t>
  </si>
  <si>
    <t>5.5 Проведение мероприятий для детей и молодежи</t>
  </si>
  <si>
    <t xml:space="preserve">4.22.Фонд оплаты труда казенных учреждений </t>
  </si>
  <si>
    <t>4.23.Взносы по обязательному социальному страхованию на выплаты по оплате труда работников и иные выплаты работникам казенных учреждений</t>
  </si>
  <si>
    <t>4.24.Проведение мероприятий в области спорта и физической культуры</t>
  </si>
  <si>
    <t>71.3.11.72020</t>
  </si>
  <si>
    <t>3.14. Мероприятия подпрограммы жилья для молодежи</t>
  </si>
  <si>
    <t>3.13.  Поддержка муниципальных образований по развитию общественной инфраструктуры муниципального значения</t>
  </si>
  <si>
    <t>от 24.04.2018 г.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</si>
</sst>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9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4" xfId="0" applyNumberFormat="1" applyFont="1" applyFill="1" applyBorder="1" applyAlignment="1">
      <alignment horizontal="left" vertical="top" wrapText="1"/>
    </xf>
    <xf numFmtId="49" fontId="1" fillId="3" borderId="7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7" fillId="0" borderId="0" xfId="0" applyNumberFormat="1" applyFont="1" applyBorder="1" applyAlignment="1">
      <alignment horizontal="left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0" fillId="3" borderId="0" xfId="0" applyFill="1"/>
    <xf numFmtId="4" fontId="1" fillId="3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1"/>
  <sheetViews>
    <sheetView tabSelected="1" topLeftCell="A103" workbookViewId="0">
      <selection activeCell="G115" sqref="G115"/>
    </sheetView>
  </sheetViews>
  <sheetFormatPr defaultColWidth="8.88671875" defaultRowHeight="13.2" x14ac:dyDescent="0.25"/>
  <cols>
    <col min="1" max="1" width="40.6640625" customWidth="1"/>
    <col min="2" max="2" width="8.33203125" customWidth="1"/>
    <col min="3" max="3" width="9.33203125" customWidth="1"/>
    <col min="4" max="4" width="10.6640625" customWidth="1"/>
    <col min="5" max="5" width="7.33203125" customWidth="1"/>
    <col min="6" max="6" width="15.44140625" style="47" customWidth="1"/>
    <col min="7" max="7" width="15.5546875" customWidth="1"/>
    <col min="8" max="8" width="15.6640625" style="47" customWidth="1"/>
    <col min="9" max="32" width="15.6640625" customWidth="1"/>
  </cols>
  <sheetData>
    <row r="1" spans="1:8" x14ac:dyDescent="0.25">
      <c r="D1" s="7" t="s">
        <v>51</v>
      </c>
    </row>
    <row r="2" spans="1:8" x14ac:dyDescent="0.25">
      <c r="D2" t="s">
        <v>49</v>
      </c>
    </row>
    <row r="3" spans="1:8" x14ac:dyDescent="0.25">
      <c r="A3" s="11"/>
      <c r="D3" t="s">
        <v>50</v>
      </c>
    </row>
    <row r="4" spans="1:8" ht="11.25" customHeight="1" x14ac:dyDescent="0.25">
      <c r="A4" s="12"/>
      <c r="B4" s="4"/>
      <c r="C4" s="4"/>
      <c r="D4" s="13" t="s">
        <v>201</v>
      </c>
      <c r="E4" s="4"/>
      <c r="F4" s="48"/>
    </row>
    <row r="5" spans="1:8" ht="6" hidden="1" customHeight="1" x14ac:dyDescent="0.25"/>
    <row r="6" spans="1:8" ht="15.6" hidden="1" x14ac:dyDescent="0.25">
      <c r="A6" s="61"/>
      <c r="B6" s="61"/>
      <c r="C6" s="61"/>
      <c r="D6" s="61"/>
      <c r="E6" s="61"/>
      <c r="F6" s="61"/>
    </row>
    <row r="7" spans="1:8" ht="13.5" customHeight="1" x14ac:dyDescent="0.25">
      <c r="A7" s="66" t="s">
        <v>139</v>
      </c>
      <c r="B7" s="66"/>
      <c r="C7" s="66"/>
      <c r="D7" s="66"/>
      <c r="E7" s="66"/>
      <c r="F7" s="66"/>
    </row>
    <row r="8" spans="1:8" ht="33" customHeight="1" x14ac:dyDescent="0.25">
      <c r="A8" s="66"/>
      <c r="B8" s="66"/>
      <c r="C8" s="66"/>
      <c r="D8" s="66"/>
      <c r="E8" s="66"/>
      <c r="F8" s="66"/>
    </row>
    <row r="9" spans="1:8" ht="12.75" customHeight="1" x14ac:dyDescent="0.25">
      <c r="A9" s="57" t="s">
        <v>11</v>
      </c>
      <c r="B9" s="63" t="s">
        <v>6</v>
      </c>
      <c r="C9" s="64"/>
      <c r="D9" s="64"/>
      <c r="E9" s="65"/>
      <c r="F9" s="59" t="s">
        <v>175</v>
      </c>
      <c r="G9" s="57" t="s">
        <v>121</v>
      </c>
      <c r="H9" s="59" t="s">
        <v>122</v>
      </c>
    </row>
    <row r="10" spans="1:8" ht="19.95" customHeight="1" x14ac:dyDescent="0.25">
      <c r="A10" s="62"/>
      <c r="B10" s="2" t="s">
        <v>7</v>
      </c>
      <c r="C10" s="2" t="s">
        <v>10</v>
      </c>
      <c r="D10" s="2" t="s">
        <v>9</v>
      </c>
      <c r="E10" s="2" t="s">
        <v>8</v>
      </c>
      <c r="F10" s="60"/>
      <c r="G10" s="58"/>
      <c r="H10" s="60"/>
    </row>
    <row r="11" spans="1:8" x14ac:dyDescent="0.25">
      <c r="A11" s="1" t="s">
        <v>0</v>
      </c>
      <c r="B11" s="1" t="s">
        <v>1</v>
      </c>
      <c r="C11" s="1" t="s">
        <v>2</v>
      </c>
      <c r="D11" s="1" t="s">
        <v>5</v>
      </c>
      <c r="E11" s="1" t="s">
        <v>3</v>
      </c>
      <c r="F11" s="49" t="s">
        <v>4</v>
      </c>
      <c r="G11" s="1" t="s">
        <v>4</v>
      </c>
      <c r="H11" s="49" t="s">
        <v>4</v>
      </c>
    </row>
    <row r="12" spans="1:8" x14ac:dyDescent="0.25">
      <c r="A12" s="37" t="s">
        <v>48</v>
      </c>
      <c r="B12" s="37"/>
      <c r="C12" s="52"/>
      <c r="D12" s="37"/>
      <c r="E12" s="37"/>
      <c r="F12" s="53">
        <f>F13+F54</f>
        <v>48063.225180000001</v>
      </c>
      <c r="G12" s="53">
        <f>G13+G54</f>
        <v>32900.89</v>
      </c>
      <c r="H12" s="53">
        <f>H13+H54</f>
        <v>33610.31</v>
      </c>
    </row>
    <row r="13" spans="1:8" x14ac:dyDescent="0.25">
      <c r="A13" s="37" t="s">
        <v>52</v>
      </c>
      <c r="B13" s="31" t="s">
        <v>13</v>
      </c>
      <c r="C13" s="31" t="s">
        <v>12</v>
      </c>
      <c r="D13" s="31" t="s">
        <v>3</v>
      </c>
      <c r="E13" s="31" t="s">
        <v>12</v>
      </c>
      <c r="F13" s="38">
        <f>F14+F52+F48</f>
        <v>15493.349999999999</v>
      </c>
      <c r="G13" s="38">
        <f>G14+G52+G48</f>
        <v>14224.650000000003</v>
      </c>
      <c r="H13" s="38">
        <f>H14+H52+H48</f>
        <v>14765.180000000002</v>
      </c>
    </row>
    <row r="14" spans="1:8" x14ac:dyDescent="0.25">
      <c r="A14" s="30" t="s">
        <v>15</v>
      </c>
      <c r="B14" s="31" t="s">
        <v>13</v>
      </c>
      <c r="C14" s="31" t="s">
        <v>14</v>
      </c>
      <c r="D14" s="31"/>
      <c r="E14" s="31" t="s">
        <v>12</v>
      </c>
      <c r="F14" s="32">
        <f>+F35+F15+F17+F38</f>
        <v>14702.619999999999</v>
      </c>
      <c r="G14" s="32">
        <f>+G35+G15+G17+G38</f>
        <v>13666.870000000003</v>
      </c>
      <c r="H14" s="32">
        <f>+H35+H15+H17+H38</f>
        <v>14185.090000000002</v>
      </c>
    </row>
    <row r="15" spans="1:8" ht="40.799999999999997" x14ac:dyDescent="0.25">
      <c r="A15" s="9" t="s">
        <v>17</v>
      </c>
      <c r="B15" s="8" t="s">
        <v>13</v>
      </c>
      <c r="C15" s="8" t="s">
        <v>16</v>
      </c>
      <c r="D15" s="8" t="s">
        <v>77</v>
      </c>
      <c r="E15" s="8" t="s">
        <v>18</v>
      </c>
      <c r="F15" s="10">
        <f>+F16</f>
        <v>300</v>
      </c>
      <c r="G15" s="10">
        <f>+G16</f>
        <v>300</v>
      </c>
      <c r="H15" s="10">
        <f>+H16</f>
        <v>300</v>
      </c>
    </row>
    <row r="16" spans="1:8" ht="40.799999999999997" x14ac:dyDescent="0.25">
      <c r="A16" s="16" t="s">
        <v>19</v>
      </c>
      <c r="B16" s="14" t="s">
        <v>13</v>
      </c>
      <c r="C16" s="14" t="s">
        <v>16</v>
      </c>
      <c r="D16" s="14" t="s">
        <v>76</v>
      </c>
      <c r="E16" s="14" t="s">
        <v>18</v>
      </c>
      <c r="F16" s="17">
        <v>300</v>
      </c>
      <c r="G16" s="17">
        <v>300</v>
      </c>
      <c r="H16" s="17">
        <v>300</v>
      </c>
    </row>
    <row r="17" spans="1:8" ht="40.799999999999997" x14ac:dyDescent="0.25">
      <c r="A17" s="9" t="s">
        <v>21</v>
      </c>
      <c r="B17" s="8" t="s">
        <v>13</v>
      </c>
      <c r="C17" s="8" t="s">
        <v>20</v>
      </c>
      <c r="D17" s="8" t="s">
        <v>77</v>
      </c>
      <c r="E17" s="14"/>
      <c r="F17" s="10">
        <f>SUM(F18:F34)</f>
        <v>13464.579999999998</v>
      </c>
      <c r="G17" s="10">
        <f>SUM(G18:G34)</f>
        <v>13051.270000000002</v>
      </c>
      <c r="H17" s="10">
        <f>SUM(H18:H34)</f>
        <v>13569.490000000002</v>
      </c>
    </row>
    <row r="18" spans="1:8" ht="20.399999999999999" x14ac:dyDescent="0.25">
      <c r="A18" s="16" t="s">
        <v>98</v>
      </c>
      <c r="B18" s="14" t="s">
        <v>13</v>
      </c>
      <c r="C18" s="14" t="s">
        <v>20</v>
      </c>
      <c r="D18" s="14" t="s">
        <v>78</v>
      </c>
      <c r="E18" s="14" t="s">
        <v>22</v>
      </c>
      <c r="F18" s="17">
        <v>5840</v>
      </c>
      <c r="G18" s="17">
        <v>6073.6</v>
      </c>
      <c r="H18" s="17">
        <v>6316.54</v>
      </c>
    </row>
    <row r="19" spans="1:8" ht="30.6" x14ac:dyDescent="0.25">
      <c r="A19" s="16" t="s">
        <v>99</v>
      </c>
      <c r="B19" s="14" t="s">
        <v>13</v>
      </c>
      <c r="C19" s="14" t="s">
        <v>20</v>
      </c>
      <c r="D19" s="14" t="s">
        <v>78</v>
      </c>
      <c r="E19" s="14" t="s">
        <v>102</v>
      </c>
      <c r="F19" s="17">
        <v>1765</v>
      </c>
      <c r="G19" s="50">
        <v>1835.6</v>
      </c>
      <c r="H19" s="51">
        <v>1909.02</v>
      </c>
    </row>
    <row r="20" spans="1:8" ht="20.399999999999999" x14ac:dyDescent="0.25">
      <c r="A20" s="16" t="s">
        <v>98</v>
      </c>
      <c r="B20" s="14" t="s">
        <v>13</v>
      </c>
      <c r="C20" s="14" t="s">
        <v>20</v>
      </c>
      <c r="D20" s="14" t="s">
        <v>145</v>
      </c>
      <c r="E20" s="14" t="s">
        <v>22</v>
      </c>
      <c r="F20" s="17">
        <v>1200</v>
      </c>
      <c r="G20" s="17">
        <v>1248</v>
      </c>
      <c r="H20" s="17">
        <v>1297.92</v>
      </c>
    </row>
    <row r="21" spans="1:8" ht="30.6" x14ac:dyDescent="0.25">
      <c r="A21" s="16" t="s">
        <v>99</v>
      </c>
      <c r="B21" s="14" t="s">
        <v>13</v>
      </c>
      <c r="C21" s="14" t="s">
        <v>20</v>
      </c>
      <c r="D21" s="14" t="s">
        <v>145</v>
      </c>
      <c r="E21" s="14" t="s">
        <v>102</v>
      </c>
      <c r="F21" s="17">
        <v>363</v>
      </c>
      <c r="G21" s="17">
        <v>377.52</v>
      </c>
      <c r="H21" s="17">
        <v>392.62</v>
      </c>
    </row>
    <row r="22" spans="1:8" ht="20.399999999999999" x14ac:dyDescent="0.25">
      <c r="A22" s="16" t="s">
        <v>98</v>
      </c>
      <c r="B22" s="14" t="s">
        <v>13</v>
      </c>
      <c r="C22" s="14" t="s">
        <v>20</v>
      </c>
      <c r="D22" s="14" t="s">
        <v>106</v>
      </c>
      <c r="E22" s="14" t="s">
        <v>22</v>
      </c>
      <c r="F22" s="21">
        <v>427.11200000000002</v>
      </c>
      <c r="G22" s="39">
        <v>402.91899999999998</v>
      </c>
      <c r="H22" s="39">
        <v>402.91899999999998</v>
      </c>
    </row>
    <row r="23" spans="1:8" ht="30.6" x14ac:dyDescent="0.25">
      <c r="A23" s="16" t="s">
        <v>99</v>
      </c>
      <c r="B23" s="14" t="s">
        <v>13</v>
      </c>
      <c r="C23" s="14" t="s">
        <v>20</v>
      </c>
      <c r="D23" s="14" t="s">
        <v>106</v>
      </c>
      <c r="E23" s="14" t="s">
        <v>102</v>
      </c>
      <c r="F23" s="21">
        <v>128.988</v>
      </c>
      <c r="G23" s="39">
        <v>121.681</v>
      </c>
      <c r="H23" s="39">
        <v>121.681</v>
      </c>
    </row>
    <row r="24" spans="1:8" ht="20.399999999999999" x14ac:dyDescent="0.25">
      <c r="A24" s="16" t="s">
        <v>24</v>
      </c>
      <c r="B24" s="14" t="s">
        <v>13</v>
      </c>
      <c r="C24" s="14" t="s">
        <v>20</v>
      </c>
      <c r="D24" s="14" t="s">
        <v>174</v>
      </c>
      <c r="E24" s="14" t="s">
        <v>23</v>
      </c>
      <c r="F24" s="21">
        <v>36.159999999999997</v>
      </c>
      <c r="G24" s="43">
        <v>36.200000000000003</v>
      </c>
      <c r="H24" s="43">
        <v>36.200000000000003</v>
      </c>
    </row>
    <row r="25" spans="1:8" ht="20.399999999999999" x14ac:dyDescent="0.25">
      <c r="A25" s="16" t="s">
        <v>98</v>
      </c>
      <c r="B25" s="14" t="s">
        <v>13</v>
      </c>
      <c r="C25" s="14" t="s">
        <v>20</v>
      </c>
      <c r="D25" s="14" t="s">
        <v>79</v>
      </c>
      <c r="E25" s="14" t="s">
        <v>22</v>
      </c>
      <c r="F25" s="23">
        <v>680</v>
      </c>
      <c r="G25" s="23">
        <v>707.2</v>
      </c>
      <c r="H25" s="23">
        <v>735.49</v>
      </c>
    </row>
    <row r="26" spans="1:8" ht="30.6" x14ac:dyDescent="0.25">
      <c r="A26" s="16" t="s">
        <v>99</v>
      </c>
      <c r="B26" s="14" t="s">
        <v>13</v>
      </c>
      <c r="C26" s="14" t="s">
        <v>20</v>
      </c>
      <c r="D26" s="14" t="s">
        <v>79</v>
      </c>
      <c r="E26" s="14" t="s">
        <v>102</v>
      </c>
      <c r="F26" s="23">
        <v>205.36</v>
      </c>
      <c r="G26" s="23">
        <v>213.57</v>
      </c>
      <c r="H26" s="23">
        <v>222.12</v>
      </c>
    </row>
    <row r="27" spans="1:8" x14ac:dyDescent="0.25">
      <c r="A27" s="16" t="s">
        <v>170</v>
      </c>
      <c r="B27" s="14" t="s">
        <v>13</v>
      </c>
      <c r="C27" s="14" t="s">
        <v>20</v>
      </c>
      <c r="D27" s="14" t="s">
        <v>79</v>
      </c>
      <c r="E27" s="14" t="s">
        <v>169</v>
      </c>
      <c r="F27" s="23">
        <v>15</v>
      </c>
      <c r="G27" s="23">
        <v>15</v>
      </c>
      <c r="H27" s="23">
        <v>15</v>
      </c>
    </row>
    <row r="28" spans="1:8" ht="20.399999999999999" x14ac:dyDescent="0.25">
      <c r="A28" s="16" t="s">
        <v>24</v>
      </c>
      <c r="B28" s="14" t="s">
        <v>13</v>
      </c>
      <c r="C28" s="14" t="s">
        <v>20</v>
      </c>
      <c r="D28" s="14" t="s">
        <v>79</v>
      </c>
      <c r="E28" s="14" t="s">
        <v>23</v>
      </c>
      <c r="F28" s="17">
        <v>2244</v>
      </c>
      <c r="G28" s="17">
        <v>1700</v>
      </c>
      <c r="H28" s="17">
        <v>1800</v>
      </c>
    </row>
    <row r="29" spans="1:8" ht="20.399999999999999" x14ac:dyDescent="0.25">
      <c r="A29" s="16" t="s">
        <v>24</v>
      </c>
      <c r="B29" s="14" t="s">
        <v>13</v>
      </c>
      <c r="C29" s="14" t="s">
        <v>20</v>
      </c>
      <c r="D29" s="14" t="s">
        <v>79</v>
      </c>
      <c r="E29" s="14" t="s">
        <v>190</v>
      </c>
      <c r="F29" s="17">
        <v>30</v>
      </c>
      <c r="G29" s="21">
        <v>0</v>
      </c>
      <c r="H29" s="21">
        <v>0</v>
      </c>
    </row>
    <row r="30" spans="1:8" ht="20.399999999999999" x14ac:dyDescent="0.25">
      <c r="A30" s="16" t="s">
        <v>24</v>
      </c>
      <c r="B30" s="14" t="s">
        <v>13</v>
      </c>
      <c r="C30" s="14" t="s">
        <v>20</v>
      </c>
      <c r="D30" s="14" t="s">
        <v>172</v>
      </c>
      <c r="E30" s="29" t="s">
        <v>23</v>
      </c>
      <c r="F30" s="21">
        <v>50</v>
      </c>
      <c r="G30" s="21">
        <v>50</v>
      </c>
      <c r="H30" s="21">
        <v>50</v>
      </c>
    </row>
    <row r="31" spans="1:8" ht="20.399999999999999" x14ac:dyDescent="0.25">
      <c r="A31" s="16" t="s">
        <v>24</v>
      </c>
      <c r="B31" s="14" t="s">
        <v>13</v>
      </c>
      <c r="C31" s="14" t="s">
        <v>20</v>
      </c>
      <c r="D31" s="14" t="s">
        <v>173</v>
      </c>
      <c r="E31" s="29" t="s">
        <v>23</v>
      </c>
      <c r="F31" s="21">
        <v>79.959999999999994</v>
      </c>
      <c r="G31" s="21">
        <v>79.98</v>
      </c>
      <c r="H31" s="21">
        <v>79.98</v>
      </c>
    </row>
    <row r="32" spans="1:8" ht="20.399999999999999" x14ac:dyDescent="0.25">
      <c r="A32" s="16" t="s">
        <v>108</v>
      </c>
      <c r="B32" s="14" t="s">
        <v>13</v>
      </c>
      <c r="C32" s="14" t="s">
        <v>20</v>
      </c>
      <c r="D32" s="14" t="s">
        <v>79</v>
      </c>
      <c r="E32" s="29" t="s">
        <v>110</v>
      </c>
      <c r="F32" s="21">
        <v>100</v>
      </c>
      <c r="G32" s="21">
        <v>80</v>
      </c>
      <c r="H32" s="21">
        <v>80</v>
      </c>
    </row>
    <row r="33" spans="1:8" x14ac:dyDescent="0.25">
      <c r="A33" s="16" t="s">
        <v>107</v>
      </c>
      <c r="B33" s="14" t="s">
        <v>13</v>
      </c>
      <c r="C33" s="14" t="s">
        <v>20</v>
      </c>
      <c r="D33" s="14" t="s">
        <v>79</v>
      </c>
      <c r="E33" s="29" t="s">
        <v>111</v>
      </c>
      <c r="F33" s="21">
        <v>20</v>
      </c>
      <c r="G33" s="21">
        <v>100</v>
      </c>
      <c r="H33" s="21">
        <v>100</v>
      </c>
    </row>
    <row r="34" spans="1:8" x14ac:dyDescent="0.25">
      <c r="A34" s="16" t="s">
        <v>109</v>
      </c>
      <c r="B34" s="14" t="s">
        <v>13</v>
      </c>
      <c r="C34" s="14" t="s">
        <v>20</v>
      </c>
      <c r="D34" s="14" t="s">
        <v>79</v>
      </c>
      <c r="E34" s="29" t="s">
        <v>112</v>
      </c>
      <c r="F34" s="21">
        <v>280</v>
      </c>
      <c r="G34" s="21">
        <v>10</v>
      </c>
      <c r="H34" s="21">
        <v>10</v>
      </c>
    </row>
    <row r="35" spans="1:8" x14ac:dyDescent="0.25">
      <c r="A35" s="9" t="s">
        <v>29</v>
      </c>
      <c r="B35" s="18" t="s">
        <v>13</v>
      </c>
      <c r="C35" s="18" t="s">
        <v>28</v>
      </c>
      <c r="D35" s="18" t="s">
        <v>12</v>
      </c>
      <c r="E35" s="18" t="s">
        <v>12</v>
      </c>
      <c r="F35" s="19">
        <v>65.599999999999994</v>
      </c>
      <c r="G35" s="19">
        <v>65.599999999999994</v>
      </c>
      <c r="H35" s="19">
        <v>65.599999999999994</v>
      </c>
    </row>
    <row r="36" spans="1:8" x14ac:dyDescent="0.25">
      <c r="A36" s="9" t="s">
        <v>25</v>
      </c>
      <c r="B36" s="8" t="s">
        <v>13</v>
      </c>
      <c r="C36" s="8" t="s">
        <v>28</v>
      </c>
      <c r="D36" s="8" t="s">
        <v>80</v>
      </c>
      <c r="E36" s="8" t="s">
        <v>12</v>
      </c>
      <c r="F36" s="10">
        <v>65.599999999999994</v>
      </c>
      <c r="G36" s="10">
        <v>65.599999999999994</v>
      </c>
      <c r="H36" s="10">
        <v>65.599999999999994</v>
      </c>
    </row>
    <row r="37" spans="1:8" x14ac:dyDescent="0.25">
      <c r="A37" s="5" t="s">
        <v>31</v>
      </c>
      <c r="B37" s="3" t="s">
        <v>13</v>
      </c>
      <c r="C37" s="3" t="s">
        <v>28</v>
      </c>
      <c r="D37" s="3" t="s">
        <v>81</v>
      </c>
      <c r="E37" s="3" t="s">
        <v>30</v>
      </c>
      <c r="F37" s="6">
        <v>65.599999999999994</v>
      </c>
      <c r="G37" s="6">
        <v>65.599999999999994</v>
      </c>
      <c r="H37" s="6">
        <v>65.599999999999994</v>
      </c>
    </row>
    <row r="38" spans="1:8" x14ac:dyDescent="0.25">
      <c r="A38" s="9" t="s">
        <v>33</v>
      </c>
      <c r="B38" s="8" t="s">
        <v>13</v>
      </c>
      <c r="C38" s="8"/>
      <c r="D38" s="8" t="s">
        <v>12</v>
      </c>
      <c r="E38" s="8" t="s">
        <v>12</v>
      </c>
      <c r="F38" s="10">
        <f>+F39</f>
        <v>872.43999999999994</v>
      </c>
      <c r="G38" s="10">
        <f>+G39</f>
        <v>250</v>
      </c>
      <c r="H38" s="10">
        <f>+H39</f>
        <v>250</v>
      </c>
    </row>
    <row r="39" spans="1:8" ht="10.95" customHeight="1" x14ac:dyDescent="0.25">
      <c r="A39" s="30" t="s">
        <v>25</v>
      </c>
      <c r="B39" s="31" t="s">
        <v>13</v>
      </c>
      <c r="C39" s="31"/>
      <c r="D39" s="31" t="s">
        <v>80</v>
      </c>
      <c r="E39" s="31" t="s">
        <v>12</v>
      </c>
      <c r="F39" s="32">
        <f>SUM(F40:F47)</f>
        <v>872.43999999999994</v>
      </c>
      <c r="G39" s="32">
        <f>SUM(G40:G47)</f>
        <v>250</v>
      </c>
      <c r="H39" s="32">
        <f>SUM(H40:H47)</f>
        <v>250</v>
      </c>
    </row>
    <row r="40" spans="1:8" ht="20.399999999999999" x14ac:dyDescent="0.25">
      <c r="A40" s="16" t="s">
        <v>24</v>
      </c>
      <c r="B40" s="14" t="s">
        <v>13</v>
      </c>
      <c r="C40" s="14" t="s">
        <v>32</v>
      </c>
      <c r="D40" s="14" t="s">
        <v>120</v>
      </c>
      <c r="E40" s="14" t="s">
        <v>23</v>
      </c>
      <c r="F40" s="17">
        <v>450</v>
      </c>
      <c r="G40" s="17">
        <v>250</v>
      </c>
      <c r="H40" s="17">
        <v>250</v>
      </c>
    </row>
    <row r="41" spans="1:8" x14ac:dyDescent="0.25">
      <c r="A41" s="16" t="s">
        <v>27</v>
      </c>
      <c r="B41" s="14" t="s">
        <v>13</v>
      </c>
      <c r="C41" s="14" t="s">
        <v>167</v>
      </c>
      <c r="D41" s="14" t="s">
        <v>83</v>
      </c>
      <c r="E41" s="14" t="s">
        <v>26</v>
      </c>
      <c r="F41" s="27">
        <v>51.4</v>
      </c>
      <c r="G41" s="17">
        <v>0</v>
      </c>
      <c r="H41" s="17">
        <v>0</v>
      </c>
    </row>
    <row r="42" spans="1:8" x14ac:dyDescent="0.25">
      <c r="A42" s="16" t="s">
        <v>27</v>
      </c>
      <c r="B42" s="14" t="s">
        <v>13</v>
      </c>
      <c r="C42" s="14" t="s">
        <v>167</v>
      </c>
      <c r="D42" s="14" t="s">
        <v>146</v>
      </c>
      <c r="E42" s="14" t="s">
        <v>26</v>
      </c>
      <c r="F42" s="27">
        <v>90</v>
      </c>
      <c r="G42" s="17">
        <v>0</v>
      </c>
      <c r="H42" s="17">
        <v>0</v>
      </c>
    </row>
    <row r="43" spans="1:8" x14ac:dyDescent="0.25">
      <c r="A43" s="16" t="s">
        <v>27</v>
      </c>
      <c r="B43" s="14" t="s">
        <v>13</v>
      </c>
      <c r="C43" s="14" t="s">
        <v>167</v>
      </c>
      <c r="D43" s="14" t="s">
        <v>86</v>
      </c>
      <c r="E43" s="14" t="s">
        <v>26</v>
      </c>
      <c r="F43" s="27">
        <v>42</v>
      </c>
      <c r="G43" s="17">
        <v>0</v>
      </c>
      <c r="H43" s="17">
        <v>0</v>
      </c>
    </row>
    <row r="44" spans="1:8" x14ac:dyDescent="0.25">
      <c r="A44" s="16" t="s">
        <v>27</v>
      </c>
      <c r="B44" s="14" t="s">
        <v>13</v>
      </c>
      <c r="C44" s="14" t="s">
        <v>38</v>
      </c>
      <c r="D44" s="14" t="s">
        <v>82</v>
      </c>
      <c r="E44" s="14" t="s">
        <v>26</v>
      </c>
      <c r="F44" s="27">
        <v>94.1</v>
      </c>
      <c r="G44" s="17">
        <v>0</v>
      </c>
      <c r="H44" s="17">
        <v>0</v>
      </c>
    </row>
    <row r="45" spans="1:8" x14ac:dyDescent="0.25">
      <c r="A45" s="16" t="s">
        <v>27</v>
      </c>
      <c r="B45" s="14" t="s">
        <v>13</v>
      </c>
      <c r="C45" s="14" t="s">
        <v>38</v>
      </c>
      <c r="D45" s="14" t="s">
        <v>84</v>
      </c>
      <c r="E45" s="14" t="s">
        <v>26</v>
      </c>
      <c r="F45" s="27">
        <v>20.9</v>
      </c>
      <c r="G45" s="27">
        <v>0</v>
      </c>
      <c r="H45" s="27">
        <v>0</v>
      </c>
    </row>
    <row r="46" spans="1:8" x14ac:dyDescent="0.25">
      <c r="A46" s="16" t="s">
        <v>27</v>
      </c>
      <c r="B46" s="22" t="s">
        <v>13</v>
      </c>
      <c r="C46" s="22" t="s">
        <v>123</v>
      </c>
      <c r="D46" s="22" t="s">
        <v>87</v>
      </c>
      <c r="E46" s="22" t="s">
        <v>26</v>
      </c>
      <c r="F46" s="39">
        <v>82.26</v>
      </c>
      <c r="G46" s="21">
        <v>0</v>
      </c>
      <c r="H46" s="21">
        <v>0</v>
      </c>
    </row>
    <row r="47" spans="1:8" x14ac:dyDescent="0.25">
      <c r="A47" s="16" t="s">
        <v>27</v>
      </c>
      <c r="B47" s="14" t="s">
        <v>13</v>
      </c>
      <c r="C47" s="14" t="s">
        <v>123</v>
      </c>
      <c r="D47" s="14" t="s">
        <v>85</v>
      </c>
      <c r="E47" s="14" t="s">
        <v>26</v>
      </c>
      <c r="F47" s="27">
        <v>41.78</v>
      </c>
      <c r="G47" s="17">
        <v>0</v>
      </c>
      <c r="H47" s="17">
        <v>0</v>
      </c>
    </row>
    <row r="48" spans="1:8" x14ac:dyDescent="0.25">
      <c r="A48" s="30" t="s">
        <v>117</v>
      </c>
      <c r="B48" s="31" t="s">
        <v>13</v>
      </c>
      <c r="C48" s="31" t="s">
        <v>118</v>
      </c>
      <c r="D48" s="31" t="s">
        <v>80</v>
      </c>
      <c r="E48" s="31"/>
      <c r="F48" s="46">
        <f>F49</f>
        <v>254.39999999999998</v>
      </c>
      <c r="G48" s="46">
        <f t="shared" ref="G48:H48" si="0">G49</f>
        <v>0</v>
      </c>
      <c r="H48" s="46">
        <f t="shared" si="0"/>
        <v>0</v>
      </c>
    </row>
    <row r="49" spans="1:8" x14ac:dyDescent="0.25">
      <c r="A49" s="25" t="s">
        <v>25</v>
      </c>
      <c r="B49" s="26" t="s">
        <v>13</v>
      </c>
      <c r="C49" s="26" t="s">
        <v>118</v>
      </c>
      <c r="D49" s="26" t="s">
        <v>119</v>
      </c>
      <c r="E49" s="26"/>
      <c r="F49" s="39">
        <f>F50+F51</f>
        <v>254.39999999999998</v>
      </c>
      <c r="G49" s="39">
        <f t="shared" ref="G49:H49" si="1">G50+G51</f>
        <v>0</v>
      </c>
      <c r="H49" s="39">
        <f t="shared" si="1"/>
        <v>0</v>
      </c>
    </row>
    <row r="50" spans="1:8" ht="20.399999999999999" x14ac:dyDescent="0.25">
      <c r="A50" s="16" t="s">
        <v>98</v>
      </c>
      <c r="B50" s="14" t="s">
        <v>13</v>
      </c>
      <c r="C50" s="14" t="s">
        <v>118</v>
      </c>
      <c r="D50" s="14" t="s">
        <v>119</v>
      </c>
      <c r="E50" s="14" t="s">
        <v>22</v>
      </c>
      <c r="F50" s="39">
        <v>195.39</v>
      </c>
      <c r="G50" s="39">
        <v>0</v>
      </c>
      <c r="H50" s="39">
        <v>0</v>
      </c>
    </row>
    <row r="51" spans="1:8" ht="30.6" x14ac:dyDescent="0.25">
      <c r="A51" s="16" t="s">
        <v>99</v>
      </c>
      <c r="B51" s="14" t="s">
        <v>13</v>
      </c>
      <c r="C51" s="14" t="s">
        <v>118</v>
      </c>
      <c r="D51" s="14" t="s">
        <v>119</v>
      </c>
      <c r="E51" s="14" t="s">
        <v>102</v>
      </c>
      <c r="F51" s="21">
        <v>59.01</v>
      </c>
      <c r="G51" s="21">
        <v>0</v>
      </c>
      <c r="H51" s="21">
        <v>0</v>
      </c>
    </row>
    <row r="52" spans="1:8" x14ac:dyDescent="0.25">
      <c r="A52" s="30" t="s">
        <v>64</v>
      </c>
      <c r="B52" s="31" t="s">
        <v>13</v>
      </c>
      <c r="C52" s="31" t="s">
        <v>65</v>
      </c>
      <c r="D52" s="31" t="s">
        <v>80</v>
      </c>
      <c r="E52" s="31" t="s">
        <v>12</v>
      </c>
      <c r="F52" s="32">
        <f>F53</f>
        <v>536.33000000000004</v>
      </c>
      <c r="G52" s="32">
        <f>G53</f>
        <v>557.78</v>
      </c>
      <c r="H52" s="32">
        <f>H53</f>
        <v>580.09</v>
      </c>
    </row>
    <row r="53" spans="1:8" ht="20.399999999999999" x14ac:dyDescent="0.25">
      <c r="A53" s="5" t="s">
        <v>66</v>
      </c>
      <c r="B53" s="3" t="s">
        <v>13</v>
      </c>
      <c r="C53" s="3" t="s">
        <v>45</v>
      </c>
      <c r="D53" s="3" t="s">
        <v>88</v>
      </c>
      <c r="E53" s="3" t="s">
        <v>46</v>
      </c>
      <c r="F53" s="6">
        <v>536.33000000000004</v>
      </c>
      <c r="G53" s="6">
        <v>557.78</v>
      </c>
      <c r="H53" s="6">
        <v>580.09</v>
      </c>
    </row>
    <row r="54" spans="1:8" s="20" customFormat="1" ht="40.799999999999997" x14ac:dyDescent="0.25">
      <c r="A54" s="30" t="s">
        <v>67</v>
      </c>
      <c r="B54" s="31" t="s">
        <v>13</v>
      </c>
      <c r="C54" s="31"/>
      <c r="D54" s="31" t="s">
        <v>43</v>
      </c>
      <c r="E54" s="31" t="s">
        <v>12</v>
      </c>
      <c r="F54" s="32">
        <f>+F55+F59+F63+F78+F106+F110</f>
        <v>32569.875180000003</v>
      </c>
      <c r="G54" s="32">
        <f>+G55+G59+G63+G78+G106+G110</f>
        <v>18676.239999999998</v>
      </c>
      <c r="H54" s="32">
        <f>+H55+H59+H63+H78+H106+H110</f>
        <v>18845.129999999997</v>
      </c>
    </row>
    <row r="55" spans="1:8" ht="30.6" x14ac:dyDescent="0.25">
      <c r="A55" s="30" t="s">
        <v>55</v>
      </c>
      <c r="B55" s="36" t="s">
        <v>13</v>
      </c>
      <c r="C55" s="36" t="s">
        <v>68</v>
      </c>
      <c r="D55" s="36" t="s">
        <v>53</v>
      </c>
      <c r="E55" s="36" t="s">
        <v>23</v>
      </c>
      <c r="F55" s="32">
        <f>SUM(F56:F58)</f>
        <v>3478</v>
      </c>
      <c r="G55" s="32">
        <f>SUM(G56:G58)</f>
        <v>765</v>
      </c>
      <c r="H55" s="32">
        <f>SUM(H56:H58)</f>
        <v>775.40000000000009</v>
      </c>
    </row>
    <row r="56" spans="1:8" ht="20.399999999999999" x14ac:dyDescent="0.25">
      <c r="A56" s="16" t="s">
        <v>54</v>
      </c>
      <c r="B56" s="14" t="s">
        <v>13</v>
      </c>
      <c r="C56" s="14" t="s">
        <v>36</v>
      </c>
      <c r="D56" s="14" t="s">
        <v>71</v>
      </c>
      <c r="E56" s="14" t="s">
        <v>110</v>
      </c>
      <c r="F56" s="17">
        <v>250</v>
      </c>
      <c r="G56" s="17">
        <f>F56*1.04</f>
        <v>260</v>
      </c>
      <c r="H56" s="17">
        <f>G56*1.04</f>
        <v>270.40000000000003</v>
      </c>
    </row>
    <row r="57" spans="1:8" x14ac:dyDescent="0.25">
      <c r="A57" s="16" t="s">
        <v>154</v>
      </c>
      <c r="B57" s="14" t="s">
        <v>13</v>
      </c>
      <c r="C57" s="14" t="s">
        <v>37</v>
      </c>
      <c r="D57" s="14" t="s">
        <v>147</v>
      </c>
      <c r="E57" s="14" t="s">
        <v>23</v>
      </c>
      <c r="F57" s="17">
        <v>3223</v>
      </c>
      <c r="G57" s="17">
        <v>500</v>
      </c>
      <c r="H57" s="17">
        <v>500</v>
      </c>
    </row>
    <row r="58" spans="1:8" ht="20.399999999999999" x14ac:dyDescent="0.25">
      <c r="A58" s="16" t="s">
        <v>113</v>
      </c>
      <c r="B58" s="14" t="s">
        <v>13</v>
      </c>
      <c r="C58" s="14" t="s">
        <v>37</v>
      </c>
      <c r="D58" s="14" t="s">
        <v>148</v>
      </c>
      <c r="E58" s="14" t="s">
        <v>23</v>
      </c>
      <c r="F58" s="17">
        <v>5</v>
      </c>
      <c r="G58" s="17">
        <v>5</v>
      </c>
      <c r="H58" s="17">
        <v>5</v>
      </c>
    </row>
    <row r="59" spans="1:8" ht="20.399999999999999" x14ac:dyDescent="0.25">
      <c r="A59" s="30" t="s">
        <v>72</v>
      </c>
      <c r="B59" s="31" t="s">
        <v>13</v>
      </c>
      <c r="C59" s="31" t="s">
        <v>69</v>
      </c>
      <c r="D59" s="31" t="s">
        <v>56</v>
      </c>
      <c r="E59" s="31" t="s">
        <v>12</v>
      </c>
      <c r="F59" s="32">
        <f>SUM(F60:F62)</f>
        <v>390</v>
      </c>
      <c r="G59" s="32">
        <f>SUM(G60:G62)</f>
        <v>270</v>
      </c>
      <c r="H59" s="32">
        <f>SUM(H60:H62)</f>
        <v>270</v>
      </c>
    </row>
    <row r="60" spans="1:8" x14ac:dyDescent="0.25">
      <c r="A60" s="16" t="s">
        <v>57</v>
      </c>
      <c r="B60" s="3" t="s">
        <v>13</v>
      </c>
      <c r="C60" s="3" t="s">
        <v>34</v>
      </c>
      <c r="D60" s="3" t="s">
        <v>73</v>
      </c>
      <c r="E60" s="3" t="s">
        <v>23</v>
      </c>
      <c r="F60" s="6">
        <v>10</v>
      </c>
      <c r="G60" s="6">
        <v>10</v>
      </c>
      <c r="H60" s="6">
        <v>10</v>
      </c>
    </row>
    <row r="61" spans="1:8" ht="30.6" x14ac:dyDescent="0.25">
      <c r="A61" s="16" t="s">
        <v>58</v>
      </c>
      <c r="B61" s="14" t="s">
        <v>13</v>
      </c>
      <c r="C61" s="14" t="s">
        <v>34</v>
      </c>
      <c r="D61" s="14" t="s">
        <v>74</v>
      </c>
      <c r="E61" s="14" t="s">
        <v>23</v>
      </c>
      <c r="F61" s="17">
        <v>180</v>
      </c>
      <c r="G61" s="17">
        <v>60</v>
      </c>
      <c r="H61" s="17">
        <v>60</v>
      </c>
    </row>
    <row r="62" spans="1:8" ht="20.399999999999999" x14ac:dyDescent="0.25">
      <c r="A62" s="16" t="s">
        <v>59</v>
      </c>
      <c r="B62" s="14" t="s">
        <v>13</v>
      </c>
      <c r="C62" s="14" t="s">
        <v>35</v>
      </c>
      <c r="D62" s="14" t="s">
        <v>75</v>
      </c>
      <c r="E62" s="14" t="s">
        <v>23</v>
      </c>
      <c r="F62" s="27">
        <v>200</v>
      </c>
      <c r="G62" s="27">
        <v>200</v>
      </c>
      <c r="H62" s="27">
        <v>200</v>
      </c>
    </row>
    <row r="63" spans="1:8" ht="46.5" customHeight="1" x14ac:dyDescent="0.25">
      <c r="A63" s="33" t="s">
        <v>60</v>
      </c>
      <c r="B63" s="34" t="s">
        <v>13</v>
      </c>
      <c r="C63" s="34" t="s">
        <v>97</v>
      </c>
      <c r="D63" s="34" t="s">
        <v>61</v>
      </c>
      <c r="E63" s="31" t="s">
        <v>23</v>
      </c>
      <c r="F63" s="35">
        <f>SUM(F64:F77)</f>
        <v>19121.1266</v>
      </c>
      <c r="G63" s="35">
        <f>SUM(G64:G74)</f>
        <v>10147.77</v>
      </c>
      <c r="H63" s="35">
        <f>SUM(H64:H74)</f>
        <v>10033.23</v>
      </c>
    </row>
    <row r="64" spans="1:8" s="28" customFormat="1" ht="30.6" x14ac:dyDescent="0.25">
      <c r="A64" s="25" t="s">
        <v>115</v>
      </c>
      <c r="B64" s="26" t="s">
        <v>13</v>
      </c>
      <c r="C64" s="26" t="s">
        <v>38</v>
      </c>
      <c r="D64" s="26" t="s">
        <v>103</v>
      </c>
      <c r="E64" s="14" t="s">
        <v>23</v>
      </c>
      <c r="F64" s="17">
        <v>325.92</v>
      </c>
      <c r="G64" s="17">
        <v>235</v>
      </c>
      <c r="H64" s="17">
        <v>235</v>
      </c>
    </row>
    <row r="65" spans="1:8" s="28" customFormat="1" ht="20.399999999999999" x14ac:dyDescent="0.25">
      <c r="A65" s="25" t="s">
        <v>140</v>
      </c>
      <c r="B65" s="26" t="s">
        <v>13</v>
      </c>
      <c r="C65" s="26" t="s">
        <v>38</v>
      </c>
      <c r="D65" s="26" t="s">
        <v>101</v>
      </c>
      <c r="E65" s="26" t="s">
        <v>23</v>
      </c>
      <c r="F65" s="27">
        <v>950</v>
      </c>
      <c r="G65" s="27">
        <v>950</v>
      </c>
      <c r="H65" s="27">
        <v>950</v>
      </c>
    </row>
    <row r="66" spans="1:8" s="28" customFormat="1" ht="30.6" x14ac:dyDescent="0.25">
      <c r="A66" s="25" t="s">
        <v>124</v>
      </c>
      <c r="B66" s="26" t="s">
        <v>13</v>
      </c>
      <c r="C66" s="26" t="s">
        <v>123</v>
      </c>
      <c r="D66" s="26" t="s">
        <v>103</v>
      </c>
      <c r="E66" s="14" t="s">
        <v>23</v>
      </c>
      <c r="F66" s="17">
        <v>50</v>
      </c>
      <c r="G66" s="17">
        <v>50</v>
      </c>
      <c r="H66" s="17">
        <v>50</v>
      </c>
    </row>
    <row r="67" spans="1:8" ht="20.399999999999999" x14ac:dyDescent="0.25">
      <c r="A67" s="16" t="s">
        <v>125</v>
      </c>
      <c r="B67" s="14" t="s">
        <v>13</v>
      </c>
      <c r="C67" s="14" t="s">
        <v>39</v>
      </c>
      <c r="D67" s="14" t="s">
        <v>89</v>
      </c>
      <c r="E67" s="14" t="s">
        <v>23</v>
      </c>
      <c r="F67" s="17">
        <v>2900</v>
      </c>
      <c r="G67" s="17">
        <v>2392</v>
      </c>
      <c r="H67" s="17">
        <v>2487.6799999999998</v>
      </c>
    </row>
    <row r="68" spans="1:8" ht="20.399999999999999" x14ac:dyDescent="0.25">
      <c r="A68" s="15" t="s">
        <v>126</v>
      </c>
      <c r="B68" s="3" t="s">
        <v>13</v>
      </c>
      <c r="C68" s="3" t="s">
        <v>39</v>
      </c>
      <c r="D68" s="3" t="s">
        <v>90</v>
      </c>
      <c r="E68" s="14" t="s">
        <v>23</v>
      </c>
      <c r="F68" s="6">
        <v>50</v>
      </c>
      <c r="G68" s="6">
        <v>50</v>
      </c>
      <c r="H68" s="6">
        <v>50</v>
      </c>
    </row>
    <row r="69" spans="1:8" ht="20.399999999999999" x14ac:dyDescent="0.25">
      <c r="A69" s="25" t="s">
        <v>127</v>
      </c>
      <c r="B69" s="26" t="s">
        <v>13</v>
      </c>
      <c r="C69" s="26" t="s">
        <v>39</v>
      </c>
      <c r="D69" s="26" t="s">
        <v>91</v>
      </c>
      <c r="E69" s="26" t="s">
        <v>23</v>
      </c>
      <c r="F69" s="27">
        <v>5970.08</v>
      </c>
      <c r="G69" s="27">
        <f>4500-829.23</f>
        <v>3670.77</v>
      </c>
      <c r="H69" s="27">
        <f>5000-1739.45</f>
        <v>3260.55</v>
      </c>
    </row>
    <row r="70" spans="1:8" ht="30.6" x14ac:dyDescent="0.25">
      <c r="A70" s="16" t="s">
        <v>149</v>
      </c>
      <c r="B70" s="14" t="s">
        <v>13</v>
      </c>
      <c r="C70" s="14" t="s">
        <v>70</v>
      </c>
      <c r="D70" s="14" t="s">
        <v>92</v>
      </c>
      <c r="E70" s="14" t="s">
        <v>23</v>
      </c>
      <c r="F70" s="17">
        <v>4400</v>
      </c>
      <c r="G70" s="17">
        <v>2800</v>
      </c>
      <c r="H70" s="17">
        <v>3000</v>
      </c>
    </row>
    <row r="71" spans="1:8" ht="20.399999999999999" x14ac:dyDescent="0.25">
      <c r="A71" s="16" t="s">
        <v>176</v>
      </c>
      <c r="B71" s="14" t="s">
        <v>13</v>
      </c>
      <c r="C71" s="14" t="s">
        <v>70</v>
      </c>
      <c r="D71" s="14" t="s">
        <v>177</v>
      </c>
      <c r="E71" s="14" t="s">
        <v>23</v>
      </c>
      <c r="F71" s="17">
        <v>782.1</v>
      </c>
      <c r="G71" s="17">
        <v>0</v>
      </c>
      <c r="H71" s="17">
        <v>0</v>
      </c>
    </row>
    <row r="72" spans="1:8" ht="20.399999999999999" x14ac:dyDescent="0.25">
      <c r="A72" s="16" t="s">
        <v>178</v>
      </c>
      <c r="B72" s="14" t="s">
        <v>13</v>
      </c>
      <c r="C72" s="14" t="s">
        <v>70</v>
      </c>
      <c r="D72" s="14" t="s">
        <v>179</v>
      </c>
      <c r="E72" s="14" t="s">
        <v>23</v>
      </c>
      <c r="F72" s="17">
        <v>520</v>
      </c>
      <c r="G72" s="17">
        <v>0</v>
      </c>
      <c r="H72" s="17">
        <v>0</v>
      </c>
    </row>
    <row r="73" spans="1:8" x14ac:dyDescent="0.25">
      <c r="A73" s="25" t="s">
        <v>182</v>
      </c>
      <c r="B73" s="14" t="s">
        <v>13</v>
      </c>
      <c r="C73" s="14" t="s">
        <v>70</v>
      </c>
      <c r="D73" s="14" t="s">
        <v>180</v>
      </c>
      <c r="E73" s="14" t="s">
        <v>23</v>
      </c>
      <c r="F73" s="17">
        <f>901.02-0.02</f>
        <v>901</v>
      </c>
      <c r="G73" s="17">
        <v>0</v>
      </c>
      <c r="H73" s="17">
        <v>0</v>
      </c>
    </row>
    <row r="74" spans="1:8" x14ac:dyDescent="0.25">
      <c r="A74" s="25" t="s">
        <v>183</v>
      </c>
      <c r="B74" s="14" t="s">
        <v>13</v>
      </c>
      <c r="C74" s="14" t="s">
        <v>70</v>
      </c>
      <c r="D74" s="14" t="s">
        <v>181</v>
      </c>
      <c r="E74" s="14" t="s">
        <v>23</v>
      </c>
      <c r="F74" s="17">
        <v>400</v>
      </c>
      <c r="G74" s="17">
        <v>0</v>
      </c>
      <c r="H74" s="17">
        <v>0</v>
      </c>
    </row>
    <row r="75" spans="1:8" x14ac:dyDescent="0.25">
      <c r="A75" s="25" t="s">
        <v>192</v>
      </c>
      <c r="B75" s="26" t="s">
        <v>13</v>
      </c>
      <c r="C75" s="26" t="s">
        <v>191</v>
      </c>
      <c r="D75" s="26" t="s">
        <v>193</v>
      </c>
      <c r="E75" s="26" t="s">
        <v>23</v>
      </c>
      <c r="F75" s="27">
        <v>844.82659999999998</v>
      </c>
      <c r="G75" s="27">
        <v>0</v>
      </c>
      <c r="H75" s="27">
        <v>0</v>
      </c>
    </row>
    <row r="76" spans="1:8" ht="30.6" x14ac:dyDescent="0.25">
      <c r="A76" s="25" t="s">
        <v>200</v>
      </c>
      <c r="B76" s="26" t="s">
        <v>13</v>
      </c>
      <c r="C76" s="26" t="s">
        <v>39</v>
      </c>
      <c r="D76" s="26" t="s">
        <v>198</v>
      </c>
      <c r="E76" s="26" t="s">
        <v>23</v>
      </c>
      <c r="F76" s="27">
        <v>1000</v>
      </c>
      <c r="G76" s="27">
        <v>0</v>
      </c>
      <c r="H76" s="27">
        <v>0</v>
      </c>
    </row>
    <row r="77" spans="1:8" x14ac:dyDescent="0.25">
      <c r="A77" s="25" t="s">
        <v>199</v>
      </c>
      <c r="B77" s="26" t="s">
        <v>13</v>
      </c>
      <c r="C77" s="26" t="s">
        <v>191</v>
      </c>
      <c r="D77" s="26" t="s">
        <v>171</v>
      </c>
      <c r="E77" s="26" t="s">
        <v>23</v>
      </c>
      <c r="F77" s="27">
        <v>27.2</v>
      </c>
      <c r="G77" s="27">
        <v>0</v>
      </c>
      <c r="H77" s="27">
        <v>0</v>
      </c>
    </row>
    <row r="78" spans="1:8" ht="30.6" x14ac:dyDescent="0.25">
      <c r="A78" s="30" t="s">
        <v>137</v>
      </c>
      <c r="B78" s="31" t="s">
        <v>13</v>
      </c>
      <c r="C78" s="31" t="s">
        <v>41</v>
      </c>
      <c r="D78" s="31" t="s">
        <v>62</v>
      </c>
      <c r="E78" s="31" t="s">
        <v>12</v>
      </c>
      <c r="F78" s="32">
        <f>F79+F87+F92+F102+F93</f>
        <v>8222.5985799999999</v>
      </c>
      <c r="G78" s="32">
        <f>G79+G87+G92+G102+G93</f>
        <v>6793.4699999999993</v>
      </c>
      <c r="H78" s="32">
        <f>H79+H87+H92+H102+H93</f>
        <v>7066.5</v>
      </c>
    </row>
    <row r="79" spans="1:8" ht="22.95" customHeight="1" x14ac:dyDescent="0.25">
      <c r="A79" s="30" t="s">
        <v>129</v>
      </c>
      <c r="B79" s="31" t="s">
        <v>13</v>
      </c>
      <c r="C79" s="31" t="s">
        <v>42</v>
      </c>
      <c r="D79" s="31" t="s">
        <v>93</v>
      </c>
      <c r="E79" s="31"/>
      <c r="F79" s="32">
        <f>SUM(F80:F86)</f>
        <v>4162.9015799999997</v>
      </c>
      <c r="G79" s="32">
        <f>SUM(G80:G86)</f>
        <v>4189.8999999999996</v>
      </c>
      <c r="H79" s="32">
        <f>SUM(H80:H86)</f>
        <v>4315.84</v>
      </c>
    </row>
    <row r="80" spans="1:8" ht="15.75" customHeight="1" x14ac:dyDescent="0.25">
      <c r="A80" s="16" t="s">
        <v>128</v>
      </c>
      <c r="B80" s="14" t="s">
        <v>13</v>
      </c>
      <c r="C80" s="14" t="s">
        <v>42</v>
      </c>
      <c r="D80" s="14" t="s">
        <v>93</v>
      </c>
      <c r="E80" s="14" t="s">
        <v>44</v>
      </c>
      <c r="F80" s="17">
        <f>2325.2-259.23</f>
        <v>2065.9699999999998</v>
      </c>
      <c r="G80" s="17">
        <v>2418.1999999999998</v>
      </c>
      <c r="H80" s="17">
        <v>2514.9299999999998</v>
      </c>
    </row>
    <row r="81" spans="1:8" ht="30.6" x14ac:dyDescent="0.25">
      <c r="A81" s="16" t="s">
        <v>116</v>
      </c>
      <c r="B81" s="14" t="s">
        <v>13</v>
      </c>
      <c r="C81" s="14" t="s">
        <v>42</v>
      </c>
      <c r="D81" s="14" t="s">
        <v>93</v>
      </c>
      <c r="E81" s="14" t="s">
        <v>100</v>
      </c>
      <c r="F81" s="17">
        <f>702.21-78.287+200</f>
        <v>823.923</v>
      </c>
      <c r="G81" s="17">
        <v>730.3</v>
      </c>
      <c r="H81" s="17">
        <v>759.51</v>
      </c>
    </row>
    <row r="82" spans="1:8" x14ac:dyDescent="0.25">
      <c r="A82" s="16" t="s">
        <v>155</v>
      </c>
      <c r="B82" s="14" t="s">
        <v>13</v>
      </c>
      <c r="C82" s="14" t="s">
        <v>42</v>
      </c>
      <c r="D82" s="14" t="s">
        <v>93</v>
      </c>
      <c r="E82" s="14" t="s">
        <v>114</v>
      </c>
      <c r="F82" s="17">
        <v>11</v>
      </c>
      <c r="G82" s="17">
        <v>11</v>
      </c>
      <c r="H82" s="17">
        <v>11</v>
      </c>
    </row>
    <row r="83" spans="1:8" ht="20.399999999999999" x14ac:dyDescent="0.25">
      <c r="A83" s="16" t="s">
        <v>156</v>
      </c>
      <c r="B83" s="14" t="s">
        <v>13</v>
      </c>
      <c r="C83" s="14" t="s">
        <v>42</v>
      </c>
      <c r="D83" s="14" t="s">
        <v>93</v>
      </c>
      <c r="E83" s="14" t="s">
        <v>110</v>
      </c>
      <c r="F83" s="17">
        <v>27.4</v>
      </c>
      <c r="G83" s="17">
        <v>20.399999999999999</v>
      </c>
      <c r="H83" s="17">
        <v>20.399999999999999</v>
      </c>
    </row>
    <row r="84" spans="1:8" ht="20.399999999999999" x14ac:dyDescent="0.25">
      <c r="A84" s="16" t="s">
        <v>130</v>
      </c>
      <c r="B84" s="14" t="s">
        <v>13</v>
      </c>
      <c r="C84" s="14" t="s">
        <v>42</v>
      </c>
      <c r="D84" s="14" t="s">
        <v>93</v>
      </c>
      <c r="E84" s="14" t="s">
        <v>23</v>
      </c>
      <c r="F84" s="17">
        <f>930.951+20+8.65758+215</f>
        <v>1174.6085800000001</v>
      </c>
      <c r="G84" s="17">
        <v>950</v>
      </c>
      <c r="H84" s="17">
        <v>950</v>
      </c>
    </row>
    <row r="85" spans="1:8" x14ac:dyDescent="0.25">
      <c r="A85" s="16" t="s">
        <v>131</v>
      </c>
      <c r="B85" s="14" t="s">
        <v>13</v>
      </c>
      <c r="C85" s="14" t="s">
        <v>42</v>
      </c>
      <c r="D85" s="14" t="s">
        <v>93</v>
      </c>
      <c r="E85" s="14" t="s">
        <v>111</v>
      </c>
      <c r="F85" s="17">
        <v>30</v>
      </c>
      <c r="G85" s="17">
        <v>30</v>
      </c>
      <c r="H85" s="17">
        <v>30</v>
      </c>
    </row>
    <row r="86" spans="1:8" x14ac:dyDescent="0.25">
      <c r="A86" s="16" t="s">
        <v>132</v>
      </c>
      <c r="B86" s="14" t="s">
        <v>13</v>
      </c>
      <c r="C86" s="14" t="s">
        <v>42</v>
      </c>
      <c r="D86" s="14" t="s">
        <v>93</v>
      </c>
      <c r="E86" s="14" t="s">
        <v>112</v>
      </c>
      <c r="F86" s="17">
        <v>30</v>
      </c>
      <c r="G86" s="17">
        <v>30</v>
      </c>
      <c r="H86" s="17">
        <v>30</v>
      </c>
    </row>
    <row r="87" spans="1:8" ht="20.399999999999999" x14ac:dyDescent="0.25">
      <c r="A87" s="9" t="s">
        <v>133</v>
      </c>
      <c r="B87" s="18" t="s">
        <v>13</v>
      </c>
      <c r="C87" s="18" t="s">
        <v>42</v>
      </c>
      <c r="D87" s="18" t="s">
        <v>94</v>
      </c>
      <c r="E87" s="18"/>
      <c r="F87" s="19">
        <f>SUM(F88:F91)</f>
        <v>978.79700000000003</v>
      </c>
      <c r="G87" s="19">
        <f>SUM(G88:G91)</f>
        <v>1123.76</v>
      </c>
      <c r="H87" s="19">
        <f>SUM(H88:H91)</f>
        <v>1159.6600000000001</v>
      </c>
    </row>
    <row r="88" spans="1:8" ht="13.2" customHeight="1" x14ac:dyDescent="0.25">
      <c r="A88" s="16" t="s">
        <v>134</v>
      </c>
      <c r="B88" s="14" t="s">
        <v>13</v>
      </c>
      <c r="C88" s="14" t="s">
        <v>42</v>
      </c>
      <c r="D88" s="14" t="s">
        <v>94</v>
      </c>
      <c r="E88" s="14" t="s">
        <v>44</v>
      </c>
      <c r="F88" s="17">
        <f>663-74.066</f>
        <v>588.93399999999997</v>
      </c>
      <c r="G88" s="17">
        <v>689.52</v>
      </c>
      <c r="H88" s="17">
        <v>717.1</v>
      </c>
    </row>
    <row r="89" spans="1:8" ht="30.6" x14ac:dyDescent="0.25">
      <c r="A89" s="16" t="s">
        <v>135</v>
      </c>
      <c r="B89" s="14" t="s">
        <v>13</v>
      </c>
      <c r="C89" s="14" t="s">
        <v>42</v>
      </c>
      <c r="D89" s="14" t="s">
        <v>94</v>
      </c>
      <c r="E89" s="14" t="s">
        <v>100</v>
      </c>
      <c r="F89" s="17">
        <f>200.23-22.367</f>
        <v>177.863</v>
      </c>
      <c r="G89" s="17">
        <v>208.24</v>
      </c>
      <c r="H89" s="17">
        <v>216.56</v>
      </c>
    </row>
    <row r="90" spans="1:8" x14ac:dyDescent="0.25">
      <c r="A90" s="16" t="s">
        <v>157</v>
      </c>
      <c r="B90" s="14" t="s">
        <v>13</v>
      </c>
      <c r="C90" s="14" t="s">
        <v>42</v>
      </c>
      <c r="D90" s="14" t="s">
        <v>94</v>
      </c>
      <c r="E90" s="14" t="s">
        <v>114</v>
      </c>
      <c r="F90" s="17">
        <v>10</v>
      </c>
      <c r="G90" s="17">
        <v>10</v>
      </c>
      <c r="H90" s="17">
        <v>10</v>
      </c>
    </row>
    <row r="91" spans="1:8" ht="20.399999999999999" x14ac:dyDescent="0.25">
      <c r="A91" s="16" t="s">
        <v>158</v>
      </c>
      <c r="B91" s="14" t="s">
        <v>13</v>
      </c>
      <c r="C91" s="14" t="s">
        <v>42</v>
      </c>
      <c r="D91" s="14" t="s">
        <v>94</v>
      </c>
      <c r="E91" s="14" t="s">
        <v>23</v>
      </c>
      <c r="F91" s="17">
        <f>182+20</f>
        <v>202</v>
      </c>
      <c r="G91" s="17">
        <v>216</v>
      </c>
      <c r="H91" s="17">
        <v>216</v>
      </c>
    </row>
    <row r="92" spans="1:8" ht="20.399999999999999" x14ac:dyDescent="0.25">
      <c r="A92" s="9" t="s">
        <v>136</v>
      </c>
      <c r="B92" s="8" t="s">
        <v>13</v>
      </c>
      <c r="C92" s="8" t="s">
        <v>42</v>
      </c>
      <c r="D92" s="8" t="s">
        <v>95</v>
      </c>
      <c r="E92" s="8" t="s">
        <v>23</v>
      </c>
      <c r="F92" s="10">
        <f>300+50+85+170</f>
        <v>605</v>
      </c>
      <c r="G92" s="10">
        <v>300</v>
      </c>
      <c r="H92" s="10">
        <v>300</v>
      </c>
    </row>
    <row r="93" spans="1:8" ht="20.399999999999999" x14ac:dyDescent="0.25">
      <c r="A93" s="40" t="s">
        <v>165</v>
      </c>
      <c r="B93" s="41"/>
      <c r="C93" s="41"/>
      <c r="D93" s="41"/>
      <c r="E93" s="41"/>
      <c r="F93" s="42">
        <f>SUM(F94:F101)</f>
        <v>1301.8500000000001</v>
      </c>
      <c r="G93" s="42">
        <f t="shared" ref="G93:H93" si="2">G94+G95+G98+G99</f>
        <v>0</v>
      </c>
      <c r="H93" s="42">
        <f t="shared" si="2"/>
        <v>0</v>
      </c>
    </row>
    <row r="94" spans="1:8" ht="20.399999999999999" x14ac:dyDescent="0.25">
      <c r="A94" s="16" t="s">
        <v>159</v>
      </c>
      <c r="B94" s="14" t="s">
        <v>13</v>
      </c>
      <c r="C94" s="14" t="s">
        <v>42</v>
      </c>
      <c r="D94" s="14" t="s">
        <v>160</v>
      </c>
      <c r="E94" s="14" t="s">
        <v>44</v>
      </c>
      <c r="F94" s="17">
        <v>518.46</v>
      </c>
      <c r="G94" s="17">
        <v>0</v>
      </c>
      <c r="H94" s="17">
        <v>0</v>
      </c>
    </row>
    <row r="95" spans="1:8" ht="20.399999999999999" x14ac:dyDescent="0.25">
      <c r="A95" s="16" t="s">
        <v>161</v>
      </c>
      <c r="B95" s="14" t="s">
        <v>13</v>
      </c>
      <c r="C95" s="14" t="s">
        <v>42</v>
      </c>
      <c r="D95" s="14" t="s">
        <v>160</v>
      </c>
      <c r="E95" s="14" t="s">
        <v>100</v>
      </c>
      <c r="F95" s="17">
        <v>156.57</v>
      </c>
      <c r="G95" s="17">
        <v>0</v>
      </c>
      <c r="H95" s="17">
        <v>0</v>
      </c>
    </row>
    <row r="96" spans="1:8" ht="20.399999999999999" x14ac:dyDescent="0.25">
      <c r="A96" s="16" t="s">
        <v>162</v>
      </c>
      <c r="B96" s="14" t="s">
        <v>13</v>
      </c>
      <c r="C96" s="14" t="s">
        <v>42</v>
      </c>
      <c r="D96" s="14" t="s">
        <v>186</v>
      </c>
      <c r="E96" s="14" t="s">
        <v>44</v>
      </c>
      <c r="F96" s="17">
        <v>259.23</v>
      </c>
      <c r="G96" s="17">
        <v>0</v>
      </c>
      <c r="H96" s="17">
        <v>0</v>
      </c>
    </row>
    <row r="97" spans="1:8" ht="20.399999999999999" x14ac:dyDescent="0.25">
      <c r="A97" s="16" t="s">
        <v>163</v>
      </c>
      <c r="B97" s="14" t="s">
        <v>13</v>
      </c>
      <c r="C97" s="14" t="s">
        <v>42</v>
      </c>
      <c r="D97" s="14" t="s">
        <v>186</v>
      </c>
      <c r="E97" s="14" t="s">
        <v>100</v>
      </c>
      <c r="F97" s="17">
        <v>78.287000000000006</v>
      </c>
      <c r="G97" s="17">
        <v>0</v>
      </c>
      <c r="H97" s="17">
        <v>0</v>
      </c>
    </row>
    <row r="98" spans="1:8" ht="20.399999999999999" x14ac:dyDescent="0.25">
      <c r="A98" s="16" t="s">
        <v>184</v>
      </c>
      <c r="B98" s="14" t="s">
        <v>13</v>
      </c>
      <c r="C98" s="14" t="s">
        <v>42</v>
      </c>
      <c r="D98" s="14" t="s">
        <v>164</v>
      </c>
      <c r="E98" s="14" t="s">
        <v>44</v>
      </c>
      <c r="F98" s="17">
        <v>148.13</v>
      </c>
      <c r="G98" s="17">
        <v>0</v>
      </c>
      <c r="H98" s="17">
        <v>0</v>
      </c>
    </row>
    <row r="99" spans="1:8" ht="20.399999999999999" x14ac:dyDescent="0.25">
      <c r="A99" s="16" t="s">
        <v>185</v>
      </c>
      <c r="B99" s="14" t="s">
        <v>13</v>
      </c>
      <c r="C99" s="14" t="s">
        <v>42</v>
      </c>
      <c r="D99" s="14" t="s">
        <v>164</v>
      </c>
      <c r="E99" s="14" t="s">
        <v>100</v>
      </c>
      <c r="F99" s="17">
        <v>44.74</v>
      </c>
      <c r="G99" s="17">
        <v>0</v>
      </c>
      <c r="H99" s="17">
        <v>0</v>
      </c>
    </row>
    <row r="100" spans="1:8" ht="20.399999999999999" x14ac:dyDescent="0.25">
      <c r="A100" s="16" t="s">
        <v>187</v>
      </c>
      <c r="B100" s="14" t="s">
        <v>13</v>
      </c>
      <c r="C100" s="14" t="s">
        <v>42</v>
      </c>
      <c r="D100" s="14" t="s">
        <v>189</v>
      </c>
      <c r="E100" s="14" t="s">
        <v>44</v>
      </c>
      <c r="F100" s="17">
        <v>74.066000000000003</v>
      </c>
      <c r="G100" s="17">
        <v>0</v>
      </c>
      <c r="H100" s="17">
        <v>0</v>
      </c>
    </row>
    <row r="101" spans="1:8" ht="20.399999999999999" x14ac:dyDescent="0.25">
      <c r="A101" s="16" t="s">
        <v>188</v>
      </c>
      <c r="B101" s="14" t="s">
        <v>13</v>
      </c>
      <c r="C101" s="14" t="s">
        <v>42</v>
      </c>
      <c r="D101" s="14" t="s">
        <v>189</v>
      </c>
      <c r="E101" s="14" t="s">
        <v>100</v>
      </c>
      <c r="F101" s="17">
        <v>22.367000000000001</v>
      </c>
      <c r="G101" s="17">
        <v>0</v>
      </c>
      <c r="H101" s="17">
        <v>0</v>
      </c>
    </row>
    <row r="102" spans="1:8" x14ac:dyDescent="0.25">
      <c r="A102" s="30" t="s">
        <v>168</v>
      </c>
      <c r="B102" s="31" t="s">
        <v>13</v>
      </c>
      <c r="C102" s="31" t="s">
        <v>47</v>
      </c>
      <c r="D102" s="31" t="s">
        <v>144</v>
      </c>
      <c r="E102" s="31"/>
      <c r="F102" s="32">
        <f>F103+F104+F105</f>
        <v>1174.05</v>
      </c>
      <c r="G102" s="32">
        <f>G103+G104+G105</f>
        <v>1179.81</v>
      </c>
      <c r="H102" s="32">
        <f t="shared" ref="H102" si="3">H103+H104+H105</f>
        <v>1291</v>
      </c>
    </row>
    <row r="103" spans="1:8" x14ac:dyDescent="0.25">
      <c r="A103" s="45" t="s">
        <v>195</v>
      </c>
      <c r="B103" s="14" t="s">
        <v>13</v>
      </c>
      <c r="C103" s="14" t="s">
        <v>47</v>
      </c>
      <c r="D103" s="14" t="s">
        <v>144</v>
      </c>
      <c r="E103" s="14" t="s">
        <v>44</v>
      </c>
      <c r="F103" s="17">
        <v>206.64</v>
      </c>
      <c r="G103" s="17">
        <v>214.91</v>
      </c>
      <c r="H103" s="17">
        <v>223.5</v>
      </c>
    </row>
    <row r="104" spans="1:8" ht="31.2" x14ac:dyDescent="0.25">
      <c r="A104" s="45" t="s">
        <v>196</v>
      </c>
      <c r="B104" s="14" t="s">
        <v>13</v>
      </c>
      <c r="C104" s="14" t="s">
        <v>47</v>
      </c>
      <c r="D104" s="14" t="s">
        <v>144</v>
      </c>
      <c r="E104" s="14" t="s">
        <v>100</v>
      </c>
      <c r="F104" s="17">
        <v>62.41</v>
      </c>
      <c r="G104" s="17">
        <v>64.900000000000006</v>
      </c>
      <c r="H104" s="17">
        <v>67.5</v>
      </c>
    </row>
    <row r="105" spans="1:8" ht="20.399999999999999" x14ac:dyDescent="0.25">
      <c r="A105" s="44" t="s">
        <v>197</v>
      </c>
      <c r="B105" s="14" t="s">
        <v>13</v>
      </c>
      <c r="C105" s="14" t="s">
        <v>47</v>
      </c>
      <c r="D105" s="14" t="s">
        <v>144</v>
      </c>
      <c r="E105" s="14" t="s">
        <v>23</v>
      </c>
      <c r="F105" s="17">
        <f>750+155</f>
        <v>905</v>
      </c>
      <c r="G105" s="17">
        <v>900</v>
      </c>
      <c r="H105" s="17">
        <v>1000</v>
      </c>
    </row>
    <row r="106" spans="1:8" ht="20.399999999999999" x14ac:dyDescent="0.25">
      <c r="A106" s="30" t="s">
        <v>141</v>
      </c>
      <c r="B106" s="31" t="s">
        <v>13</v>
      </c>
      <c r="C106" s="31" t="s">
        <v>138</v>
      </c>
      <c r="D106" s="31" t="s">
        <v>63</v>
      </c>
      <c r="E106" s="36"/>
      <c r="F106" s="32">
        <f>SUM(F107:F109)</f>
        <v>558.15</v>
      </c>
      <c r="G106" s="32">
        <f>SUM(G107:G109)</f>
        <v>500</v>
      </c>
      <c r="H106" s="32">
        <f>SUM(H107:H109)</f>
        <v>500</v>
      </c>
    </row>
    <row r="107" spans="1:8" ht="20.399999999999999" x14ac:dyDescent="0.25">
      <c r="A107" s="15" t="s">
        <v>150</v>
      </c>
      <c r="B107" s="14" t="s">
        <v>13</v>
      </c>
      <c r="C107" s="14" t="s">
        <v>40</v>
      </c>
      <c r="D107" s="14" t="s">
        <v>151</v>
      </c>
      <c r="E107" s="14" t="s">
        <v>44</v>
      </c>
      <c r="F107" s="17">
        <f>250+0.8+28.5</f>
        <v>279.3</v>
      </c>
      <c r="G107" s="17">
        <v>250</v>
      </c>
      <c r="H107" s="17">
        <v>250</v>
      </c>
    </row>
    <row r="108" spans="1:8" ht="20.399999999999999" x14ac:dyDescent="0.25">
      <c r="A108" s="25" t="s">
        <v>166</v>
      </c>
      <c r="B108" s="14" t="s">
        <v>13</v>
      </c>
      <c r="C108" s="14" t="s">
        <v>40</v>
      </c>
      <c r="D108" s="14" t="s">
        <v>151</v>
      </c>
      <c r="E108" s="24" t="s">
        <v>100</v>
      </c>
      <c r="F108" s="23">
        <f>75.5+0.24+8.61</f>
        <v>84.35</v>
      </c>
      <c r="G108" s="23">
        <v>75.5</v>
      </c>
      <c r="H108" s="23">
        <v>75.5</v>
      </c>
    </row>
    <row r="109" spans="1:8" x14ac:dyDescent="0.25">
      <c r="A109" s="16" t="s">
        <v>194</v>
      </c>
      <c r="B109" s="14" t="s">
        <v>13</v>
      </c>
      <c r="C109" s="14" t="s">
        <v>40</v>
      </c>
      <c r="D109" s="14" t="s">
        <v>96</v>
      </c>
      <c r="E109" s="14" t="s">
        <v>23</v>
      </c>
      <c r="F109" s="17">
        <f>174.5+20</f>
        <v>194.5</v>
      </c>
      <c r="G109" s="17">
        <v>174.5</v>
      </c>
      <c r="H109" s="17">
        <v>174.5</v>
      </c>
    </row>
    <row r="110" spans="1:8" ht="30.6" x14ac:dyDescent="0.25">
      <c r="A110" s="30" t="s">
        <v>143</v>
      </c>
      <c r="B110" s="31" t="s">
        <v>13</v>
      </c>
      <c r="C110" s="31" t="s">
        <v>39</v>
      </c>
      <c r="D110" s="31" t="s">
        <v>142</v>
      </c>
      <c r="E110" s="31"/>
      <c r="F110" s="32">
        <f>F111</f>
        <v>800</v>
      </c>
      <c r="G110" s="32">
        <f t="shared" ref="G110:H110" si="4">G111</f>
        <v>200</v>
      </c>
      <c r="H110" s="32">
        <f t="shared" si="4"/>
        <v>200</v>
      </c>
    </row>
    <row r="111" spans="1:8" ht="30.6" x14ac:dyDescent="0.25">
      <c r="A111" s="16" t="s">
        <v>153</v>
      </c>
      <c r="B111" s="14" t="s">
        <v>13</v>
      </c>
      <c r="C111" s="14" t="s">
        <v>39</v>
      </c>
      <c r="D111" s="14" t="s">
        <v>152</v>
      </c>
      <c r="E111" s="14" t="s">
        <v>23</v>
      </c>
      <c r="F111" s="17">
        <f>100+700</f>
        <v>800</v>
      </c>
      <c r="G111" s="17">
        <v>200</v>
      </c>
      <c r="H111" s="17">
        <v>200</v>
      </c>
    </row>
    <row r="112" spans="1:8" x14ac:dyDescent="0.25">
      <c r="A112" s="54"/>
      <c r="B112" s="55"/>
      <c r="C112" s="55"/>
      <c r="D112" s="55"/>
      <c r="E112" s="55"/>
      <c r="F112" s="56"/>
      <c r="G112" s="56"/>
      <c r="H112" s="56"/>
    </row>
    <row r="113" spans="1:5" x14ac:dyDescent="0.25">
      <c r="A113" t="s">
        <v>104</v>
      </c>
      <c r="D113" t="s">
        <v>105</v>
      </c>
    </row>
    <row r="116" spans="1:5" x14ac:dyDescent="0.25">
      <c r="A116" s="7"/>
    </row>
    <row r="117" spans="1:5" x14ac:dyDescent="0.25">
      <c r="A117" s="7"/>
    </row>
    <row r="121" spans="1:5" x14ac:dyDescent="0.25">
      <c r="C121" s="7"/>
      <c r="D121" s="7"/>
      <c r="E121" s="7"/>
    </row>
  </sheetData>
  <mergeCells count="7">
    <mergeCell ref="G9:G10"/>
    <mergeCell ref="H9:H10"/>
    <mergeCell ref="A6:F6"/>
    <mergeCell ref="A9:A10"/>
    <mergeCell ref="B9:E9"/>
    <mergeCell ref="F9:F10"/>
    <mergeCell ref="A7:F8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2018-03-27T11:28:10Z</cp:lastPrinted>
  <dcterms:created xsi:type="dcterms:W3CDTF">1996-10-08T23:32:33Z</dcterms:created>
  <dcterms:modified xsi:type="dcterms:W3CDTF">2018-05-03T05:59:17Z</dcterms:modified>
</cp:coreProperties>
</file>