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40" windowWidth="9720" windowHeight="7200"/>
  </bookViews>
  <sheets>
    <sheet name="Роспись расходов" sheetId="12" r:id="rId1"/>
  </sheets>
  <definedNames>
    <definedName name="BFT_Print_Titles" localSheetId="0">'Роспись расходов'!$8:$10</definedName>
    <definedName name="_xlnm.Print_Titles" localSheetId="0">'Роспись расходов'!$8:$10</definedName>
  </definedNames>
  <calcPr calcId="145621"/>
</workbook>
</file>

<file path=xl/calcChain.xml><?xml version="1.0" encoding="utf-8"?>
<calcChain xmlns="http://schemas.openxmlformats.org/spreadsheetml/2006/main">
  <c r="H111" i="12" l="1"/>
  <c r="G111" i="12"/>
  <c r="H104" i="12"/>
  <c r="G104" i="12"/>
  <c r="G62" i="12"/>
  <c r="G31" i="12" l="1"/>
  <c r="G15" i="12"/>
  <c r="G63" i="12"/>
  <c r="G51" i="12"/>
  <c r="G47" i="12"/>
  <c r="G42" i="12"/>
  <c r="G13" i="12"/>
  <c r="H66" i="12"/>
  <c r="H47" i="12" l="1"/>
  <c r="I49" i="12"/>
  <c r="H100" i="12" l="1"/>
  <c r="G100" i="12"/>
  <c r="I109" i="12"/>
  <c r="I106" i="12"/>
  <c r="H15" i="12"/>
  <c r="H13" i="12"/>
  <c r="G81" i="12"/>
  <c r="H81" i="12"/>
  <c r="I86" i="12"/>
  <c r="I85" i="12"/>
  <c r="H71" i="12"/>
  <c r="H69" i="12"/>
  <c r="G69" i="12"/>
  <c r="I69" i="12" s="1"/>
  <c r="I70" i="12"/>
  <c r="H63" i="12"/>
  <c r="I65" i="12"/>
  <c r="H51" i="12"/>
  <c r="H31" i="12" l="1"/>
  <c r="I39" i="12"/>
  <c r="I27" i="12"/>
  <c r="I31" i="12" l="1"/>
  <c r="I114" i="12"/>
  <c r="I113" i="12"/>
  <c r="I112" i="12"/>
  <c r="I107" i="12"/>
  <c r="I103" i="12"/>
  <c r="I102" i="12"/>
  <c r="I101" i="12"/>
  <c r="I95" i="12"/>
  <c r="I90" i="12"/>
  <c r="I83" i="12"/>
  <c r="I82" i="12"/>
  <c r="I79" i="12"/>
  <c r="I78" i="12"/>
  <c r="I77" i="12"/>
  <c r="I76" i="12"/>
  <c r="I75" i="12"/>
  <c r="I74" i="12"/>
  <c r="I64" i="12"/>
  <c r="I61" i="12"/>
  <c r="I56" i="12"/>
  <c r="I55" i="12"/>
  <c r="I53" i="12"/>
  <c r="I21" i="12"/>
  <c r="I20" i="12"/>
  <c r="I38" i="12"/>
  <c r="I37" i="12"/>
  <c r="I36" i="12"/>
  <c r="I35" i="12"/>
  <c r="I34" i="12"/>
  <c r="I33" i="12"/>
  <c r="I29" i="12"/>
  <c r="I26" i="12"/>
  <c r="I25" i="12"/>
  <c r="I24" i="12"/>
  <c r="I23" i="12"/>
  <c r="I22" i="12"/>
  <c r="I19" i="12"/>
  <c r="I18" i="12"/>
  <c r="I17" i="12"/>
  <c r="H59" i="12"/>
  <c r="H62" i="12"/>
  <c r="H93" i="12"/>
  <c r="I104" i="12" l="1"/>
  <c r="I111" i="12"/>
  <c r="H30" i="12"/>
  <c r="H12" i="12" s="1"/>
  <c r="H92" i="12"/>
  <c r="H89" i="12"/>
  <c r="H80" i="12"/>
  <c r="H57" i="12"/>
  <c r="H46" i="12"/>
  <c r="H50" i="12" l="1"/>
  <c r="H42" i="12"/>
  <c r="H88" i="12"/>
  <c r="H45" i="12"/>
  <c r="H91" i="12"/>
  <c r="H87" i="12" l="1"/>
  <c r="I52" i="12"/>
  <c r="H41" i="12"/>
  <c r="H99" i="12"/>
  <c r="I73" i="12"/>
  <c r="I108" i="12"/>
  <c r="H98" i="12" l="1"/>
  <c r="H40" i="12"/>
  <c r="H11" i="12" s="1"/>
  <c r="H96" i="12" s="1"/>
  <c r="I72" i="12"/>
  <c r="G71" i="12"/>
  <c r="I67" i="12"/>
  <c r="I71" i="12" l="1"/>
  <c r="I62" i="12"/>
  <c r="I54" i="12"/>
  <c r="I84" i="12"/>
  <c r="I81" i="12"/>
  <c r="I28" i="12"/>
  <c r="I51" i="12" l="1"/>
  <c r="G80" i="12"/>
  <c r="I80" i="12" s="1"/>
  <c r="I60" i="12" l="1"/>
  <c r="G59" i="12"/>
  <c r="I59" i="12" s="1"/>
  <c r="I110" i="12"/>
  <c r="G105" i="12"/>
  <c r="I68" i="12"/>
  <c r="I14" i="12" l="1"/>
  <c r="I48" i="12"/>
  <c r="I94" i="12"/>
  <c r="G93" i="12"/>
  <c r="I16" i="12"/>
  <c r="I15" i="12"/>
  <c r="I105" i="12"/>
  <c r="I44" i="12"/>
  <c r="G99" i="12" l="1"/>
  <c r="I100" i="12"/>
  <c r="G92" i="12"/>
  <c r="I93" i="12"/>
  <c r="G46" i="12"/>
  <c r="I47" i="12"/>
  <c r="I13" i="12"/>
  <c r="I42" i="12"/>
  <c r="I43" i="12"/>
  <c r="I66" i="12"/>
  <c r="G57" i="12" l="1"/>
  <c r="I58" i="12"/>
  <c r="G41" i="12"/>
  <c r="G45" i="12"/>
  <c r="I45" i="12" s="1"/>
  <c r="I46" i="12"/>
  <c r="G91" i="12"/>
  <c r="I91" i="12" s="1"/>
  <c r="I92" i="12"/>
  <c r="G98" i="12"/>
  <c r="I98" i="12" s="1"/>
  <c r="I99" i="12"/>
  <c r="G89" i="12"/>
  <c r="G88" i="12" l="1"/>
  <c r="I89" i="12"/>
  <c r="G40" i="12"/>
  <c r="I40" i="12" s="1"/>
  <c r="I41" i="12"/>
  <c r="I63" i="12"/>
  <c r="I57" i="12"/>
  <c r="G50" i="12"/>
  <c r="I50" i="12" s="1"/>
  <c r="I32" i="12" l="1"/>
  <c r="G87" i="12"/>
  <c r="I87" i="12" s="1"/>
  <c r="I88" i="12"/>
  <c r="G30" i="12" l="1"/>
  <c r="G12" i="12" s="1"/>
  <c r="G11" i="12" s="1"/>
  <c r="G96" i="12" s="1"/>
  <c r="I30" i="12" l="1"/>
  <c r="I12" i="12" l="1"/>
  <c r="I11" i="12" l="1"/>
  <c r="I96" i="12"/>
</calcChain>
</file>

<file path=xl/sharedStrings.xml><?xml version="1.0" encoding="utf-8"?>
<sst xmlns="http://schemas.openxmlformats.org/spreadsheetml/2006/main" count="646" uniqueCount="267">
  <si>
    <t>№ п/п</t>
  </si>
  <si>
    <t>2</t>
  </si>
  <si>
    <t>3</t>
  </si>
  <si>
    <t>4</t>
  </si>
  <si>
    <t>6</t>
  </si>
  <si>
    <t>7</t>
  </si>
  <si>
    <t>9</t>
  </si>
  <si>
    <t>11</t>
  </si>
  <si>
    <t>16</t>
  </si>
  <si>
    <t>17</t>
  </si>
  <si>
    <t>18</t>
  </si>
  <si>
    <t>21</t>
  </si>
  <si>
    <t>5</t>
  </si>
  <si>
    <t>КБК</t>
  </si>
  <si>
    <t>8</t>
  </si>
  <si>
    <t>25</t>
  </si>
  <si>
    <t>26</t>
  </si>
  <si>
    <t>27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</si>
  <si>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</si>
  <si>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</si>
  <si>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</si>
  <si>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</si>
  <si>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</si>
  <si>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</si>
  <si>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</si>
  <si>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</si>
  <si>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</si>
  <si>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</si>
  <si>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</si>
  <si>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</si>
  <si>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</si>
  <si>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</si>
  <si>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</si>
  <si>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</si>
  <si>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</si>
  <si>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</si>
  <si>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</si>
  <si>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</si>
  <si>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</si>
  <si>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</si>
  <si>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</si>
  <si>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</si>
  <si>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</si>
  <si>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</si>
  <si>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</si>
  <si>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0113</t>
  </si>
  <si>
    <t>Другие общегосударственные вопросы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</si>
  <si>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</si>
  <si>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</si>
  <si>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</si>
  <si>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</si>
  <si>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</si>
  <si>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33</t>
  </si>
  <si>
    <t>0300</t>
  </si>
  <si>
    <t>НАЦИОНАЛЬНАЯ БЕЗОПАСНОСТЬ И ПРАВООХРАНИТЕЛЬНАЯ ДЕЯТЕЛЬНОСТЬ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</si>
  <si>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</si>
  <si>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</si>
  <si>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</si>
  <si>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</si>
  <si>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</si>
  <si>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</si>
  <si>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</si>
  <si>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</si>
  <si>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</si>
  <si>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</si>
  <si>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0409</t>
  </si>
  <si>
    <t>Дорожное хозяйство (дорожные фонды)</t>
  </si>
  <si>
    <t>45</t>
  </si>
  <si>
    <t>0410</t>
  </si>
  <si>
    <t>Связь и информатика</t>
  </si>
  <si>
    <t>47</t>
  </si>
  <si>
    <t>48</t>
  </si>
  <si>
    <t>0412</t>
  </si>
  <si>
    <t>Другие вопросы в области национальной экономики</t>
  </si>
  <si>
    <t>50</t>
  </si>
  <si>
    <t>0500</t>
  </si>
  <si>
    <t>ЖИЛИЩНО-КОММУНАЛЬНОЕ ХОЗЯЙСТВО</t>
  </si>
  <si>
    <t>0501</t>
  </si>
  <si>
    <t>Жилищное хозяйство</t>
  </si>
  <si>
    <t>57</t>
  </si>
  <si>
    <t>0503</t>
  </si>
  <si>
    <t>Благоустройство</t>
  </si>
  <si>
    <t>59</t>
  </si>
  <si>
    <t>60</t>
  </si>
  <si>
    <t>61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</si>
  <si>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</si>
  <si>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</si>
  <si>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</si>
  <si>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</si>
  <si>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</si>
  <si>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</si>
  <si>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69</t>
  </si>
  <si>
    <t>0800</t>
  </si>
  <si>
    <t>КУЛЬТУРА, КИНЕМАТОГРАФИЯ</t>
  </si>
  <si>
    <t>70</t>
  </si>
  <si>
    <t>0801</t>
  </si>
  <si>
    <t>Культура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</si>
  <si>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</si>
  <si>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</si>
  <si>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</si>
  <si>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</si>
  <si>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</si>
  <si>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</si>
  <si>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</si>
  <si>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</si>
  <si>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</si>
  <si>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</si>
  <si>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</si>
  <si>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</si>
  <si>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</si>
  <si>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</si>
  <si>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</si>
  <si>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</si>
  <si>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</si>
  <si>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</si>
  <si>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</si>
  <si>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</si>
  <si>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</si>
  <si>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</si>
  <si>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</si>
  <si>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</si>
  <si>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</si>
  <si>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</si>
  <si>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12</t>
  </si>
  <si>
    <t>14</t>
  </si>
  <si>
    <t>15</t>
  </si>
  <si>
    <t>23</t>
  </si>
  <si>
    <t>24</t>
  </si>
  <si>
    <t>38</t>
  </si>
  <si>
    <t>65</t>
  </si>
  <si>
    <t>82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</si>
  <si>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</si>
  <si>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</si>
  <si>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</si>
  <si>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83</t>
  </si>
  <si>
    <t>Ведомственная структура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</si>
  <si>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</si>
  <si>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</si>
  <si>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</si>
  <si>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</si>
  <si>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</si>
  <si>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</si>
  <si>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</si>
  <si>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</si>
  <si>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</si>
  <si>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</si>
  <si>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</si>
  <si>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</si>
  <si>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</si>
  <si>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</si>
  <si>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</si>
  <si>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</si>
  <si>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</si>
  <si>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7111115180</t>
  </si>
  <si>
    <t>7131115380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</si>
  <si>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</si>
  <si>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</si>
  <si>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</si>
  <si>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</si>
  <si>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</si>
  <si>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</si>
  <si>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</si>
  <si>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</si>
  <si>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</si>
  <si>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</si>
  <si>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</si>
  <si>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</si>
  <si>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</si>
  <si>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</si>
  <si>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</si>
  <si>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</si>
  <si>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</si>
  <si>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</si>
  <si>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</si>
  <si>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</si>
  <si>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412</t>
  </si>
  <si>
    <t>13</t>
  </si>
  <si>
    <t>242</t>
  </si>
  <si>
    <t>6170071340</t>
  </si>
  <si>
    <t>7131170140</t>
  </si>
  <si>
    <t>71311S0770</t>
  </si>
  <si>
    <t>Иные выплаты персоналу учреждений за исключением фонда оплаты труда</t>
  </si>
  <si>
    <t>112</t>
  </si>
  <si>
    <t>19</t>
  </si>
  <si>
    <t>20</t>
  </si>
  <si>
    <t>22</t>
  </si>
  <si>
    <t>43</t>
  </si>
  <si>
    <t>44</t>
  </si>
  <si>
    <t>46</t>
  </si>
  <si>
    <t>49</t>
  </si>
  <si>
    <t>53</t>
  </si>
  <si>
    <t>55</t>
  </si>
  <si>
    <t>56</t>
  </si>
  <si>
    <t>58</t>
  </si>
  <si>
    <t>66</t>
  </si>
  <si>
    <t>68</t>
  </si>
  <si>
    <t>84</t>
  </si>
  <si>
    <t>85</t>
  </si>
  <si>
    <t>853</t>
  </si>
  <si>
    <t>Уплата иных платежей</t>
  </si>
  <si>
    <t>Закупка товаров, работ, услуг в сфере информационно-коммуникационных тезнологий</t>
  </si>
  <si>
    <t>7111115510</t>
  </si>
  <si>
    <t>7131170880</t>
  </si>
  <si>
    <t>7131172020</t>
  </si>
  <si>
    <t>7131174310</t>
  </si>
  <si>
    <t>7131174390</t>
  </si>
  <si>
    <t>7141110360</t>
  </si>
  <si>
    <t>852</t>
  </si>
  <si>
    <t>71311116400</t>
  </si>
  <si>
    <t>71311S0880</t>
  </si>
  <si>
    <t>7131115200</t>
  </si>
  <si>
    <t>71311S4390</t>
  </si>
  <si>
    <t>71311S4310</t>
  </si>
  <si>
    <t>71311S0140</t>
  </si>
  <si>
    <t>Иные выплаты работникам казенных учреждений</t>
  </si>
  <si>
    <t>122</t>
  </si>
  <si>
    <t>10</t>
  </si>
  <si>
    <t>34</t>
  </si>
  <si>
    <t>35</t>
  </si>
  <si>
    <t>36</t>
  </si>
  <si>
    <t>54</t>
  </si>
  <si>
    <t>87</t>
  </si>
  <si>
    <t>88</t>
  </si>
  <si>
    <t>89</t>
  </si>
  <si>
    <t>90</t>
  </si>
  <si>
    <t>91</t>
  </si>
  <si>
    <t>92</t>
  </si>
  <si>
    <t>93</t>
  </si>
  <si>
    <t>94</t>
  </si>
  <si>
    <t>96</t>
  </si>
  <si>
    <t>97</t>
  </si>
  <si>
    <t>98</t>
  </si>
  <si>
    <t>99</t>
  </si>
  <si>
    <t>100</t>
  </si>
  <si>
    <t>101</t>
  </si>
  <si>
    <t>102</t>
  </si>
  <si>
    <t>104</t>
  </si>
  <si>
    <t>%% исполнения</t>
  </si>
  <si>
    <t xml:space="preserve">крешению Совета депутатов </t>
  </si>
  <si>
    <t xml:space="preserve"> расходов бюджета Пудомягского сельского поселения на 2017год</t>
  </si>
  <si>
    <t>План 2017г</t>
  </si>
  <si>
    <t>Исполнение за 2017 г</t>
  </si>
  <si>
    <t>Исполнение судебных актов</t>
  </si>
  <si>
    <t>831</t>
  </si>
  <si>
    <t>31</t>
  </si>
  <si>
    <t>95</t>
  </si>
  <si>
    <t>6290017110</t>
  </si>
  <si>
    <t>6290013150</t>
  </si>
  <si>
    <t>Приложение 4</t>
  </si>
  <si>
    <t>7131189980</t>
  </si>
  <si>
    <t>71311S9980</t>
  </si>
  <si>
    <t>0502</t>
  </si>
  <si>
    <t>71311115200</t>
  </si>
  <si>
    <t>7131172030</t>
  </si>
  <si>
    <t>7151115660</t>
  </si>
  <si>
    <t>Фонд оплаты учреждений</t>
  </si>
  <si>
    <t>7151172020</t>
  </si>
  <si>
    <t>51</t>
  </si>
  <si>
    <t>52</t>
  </si>
  <si>
    <t>62</t>
  </si>
  <si>
    <t>63</t>
  </si>
  <si>
    <t>71</t>
  </si>
  <si>
    <t>86</t>
  </si>
  <si>
    <t>103</t>
  </si>
  <si>
    <t>0309</t>
  </si>
  <si>
    <t>7121115690</t>
  </si>
  <si>
    <t>от 24.04.2018 №213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</si>
</sst>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left"/>
    </xf>
    <xf numFmtId="0" fontId="5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right" wrapText="1"/>
    </xf>
    <xf numFmtId="49" fontId="1" fillId="2" borderId="1" xfId="0" applyNumberFormat="1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right" vertical="top" wrapText="1"/>
    </xf>
    <xf numFmtId="49" fontId="1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" fontId="1" fillId="2" borderId="2" xfId="0" applyNumberFormat="1" applyFont="1" applyFill="1" applyBorder="1" applyAlignment="1">
      <alignment horizontal="right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left" vertical="top" wrapText="1"/>
    </xf>
    <xf numFmtId="4" fontId="1" fillId="2" borderId="3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 wrapText="1"/>
    </xf>
    <xf numFmtId="4" fontId="1" fillId="2" borderId="7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vertical="top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3" borderId="0" xfId="0" applyFill="1"/>
    <xf numFmtId="49" fontId="1" fillId="3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4"/>
  <sheetViews>
    <sheetView tabSelected="1" topLeftCell="A94" workbookViewId="0">
      <selection activeCell="H96" sqref="H96:H98"/>
    </sheetView>
  </sheetViews>
  <sheetFormatPr defaultColWidth="8.88671875" defaultRowHeight="13.2" x14ac:dyDescent="0.25"/>
  <cols>
    <col min="1" max="1" width="8.5546875" style="37" customWidth="1"/>
    <col min="2" max="2" width="40.6640625" customWidth="1"/>
    <col min="3" max="3" width="6.44140625" customWidth="1"/>
    <col min="4" max="4" width="7.109375" customWidth="1"/>
    <col min="5" max="5" width="10.5546875" customWidth="1"/>
    <col min="6" max="6" width="5.44140625" customWidth="1"/>
    <col min="7" max="9" width="12.88671875" customWidth="1"/>
    <col min="10" max="34" width="15.6640625" customWidth="1"/>
  </cols>
  <sheetData>
    <row r="1" spans="1:9" x14ac:dyDescent="0.25">
      <c r="E1" s="40" t="s">
        <v>248</v>
      </c>
      <c r="F1" s="40"/>
      <c r="G1" s="40"/>
    </row>
    <row r="2" spans="1:9" x14ac:dyDescent="0.25">
      <c r="E2" s="41" t="s">
        <v>238</v>
      </c>
      <c r="F2" s="41"/>
      <c r="G2" s="41"/>
    </row>
    <row r="3" spans="1:9" x14ac:dyDescent="0.25">
      <c r="E3" s="40" t="s">
        <v>266</v>
      </c>
      <c r="F3" s="40"/>
      <c r="G3" s="40"/>
    </row>
    <row r="5" spans="1:9" ht="15.6" customHeight="1" x14ac:dyDescent="0.25">
      <c r="A5" s="42" t="s">
        <v>135</v>
      </c>
      <c r="B5" s="42"/>
      <c r="C5" s="42"/>
      <c r="D5" s="42"/>
      <c r="E5" s="42"/>
      <c r="F5" s="42"/>
      <c r="G5" s="42"/>
      <c r="H5" s="42"/>
      <c r="I5" s="42"/>
    </row>
    <row r="6" spans="1:9" ht="19.5" customHeight="1" x14ac:dyDescent="0.25">
      <c r="A6" s="42" t="s">
        <v>239</v>
      </c>
      <c r="B6" s="42"/>
      <c r="C6" s="42"/>
      <c r="D6" s="42"/>
      <c r="E6" s="42"/>
      <c r="F6" s="42"/>
      <c r="G6" s="42"/>
      <c r="H6" s="42"/>
      <c r="I6" s="42"/>
    </row>
    <row r="7" spans="1:9" ht="13.5" customHeight="1" x14ac:dyDescent="0.25">
      <c r="A7" s="45" t="s">
        <v>18</v>
      </c>
      <c r="B7" s="45"/>
      <c r="C7" s="4" t="s">
        <v>26</v>
      </c>
      <c r="D7" s="5"/>
      <c r="E7" s="5"/>
      <c r="F7" s="5"/>
      <c r="G7" s="5"/>
      <c r="H7" s="5"/>
      <c r="I7" s="5"/>
    </row>
    <row r="8" spans="1:9" x14ac:dyDescent="0.25">
      <c r="A8" s="43" t="s">
        <v>0</v>
      </c>
      <c r="B8" s="43" t="s">
        <v>27</v>
      </c>
      <c r="C8" s="46" t="s">
        <v>13</v>
      </c>
      <c r="D8" s="47"/>
      <c r="E8" s="47"/>
      <c r="F8" s="47"/>
      <c r="G8" s="43" t="s">
        <v>240</v>
      </c>
      <c r="H8" s="43" t="s">
        <v>241</v>
      </c>
      <c r="I8" s="43" t="s">
        <v>237</v>
      </c>
    </row>
    <row r="9" spans="1:9" x14ac:dyDescent="0.25">
      <c r="A9" s="44"/>
      <c r="B9" s="44"/>
      <c r="C9" s="16" t="s">
        <v>22</v>
      </c>
      <c r="D9" s="16" t="s">
        <v>25</v>
      </c>
      <c r="E9" s="16" t="s">
        <v>24</v>
      </c>
      <c r="F9" s="16" t="s">
        <v>23</v>
      </c>
      <c r="G9" s="44"/>
      <c r="H9" s="44"/>
      <c r="I9" s="44"/>
    </row>
    <row r="10" spans="1:9" x14ac:dyDescent="0.25">
      <c r="A10" s="17" t="s">
        <v>21</v>
      </c>
      <c r="B10" s="17" t="s">
        <v>1</v>
      </c>
      <c r="C10" s="17" t="s">
        <v>2</v>
      </c>
      <c r="D10" s="17" t="s">
        <v>3</v>
      </c>
      <c r="E10" s="17" t="s">
        <v>12</v>
      </c>
      <c r="F10" s="17" t="s">
        <v>4</v>
      </c>
      <c r="G10" s="17" t="s">
        <v>5</v>
      </c>
      <c r="H10" s="17" t="s">
        <v>5</v>
      </c>
      <c r="I10" s="17" t="s">
        <v>5</v>
      </c>
    </row>
    <row r="11" spans="1:9" ht="48" x14ac:dyDescent="0.25">
      <c r="A11" s="18" t="s">
        <v>21</v>
      </c>
      <c r="B11" s="19" t="s">
        <v>132</v>
      </c>
      <c r="C11" s="18" t="s">
        <v>29</v>
      </c>
      <c r="D11" s="18" t="s">
        <v>28</v>
      </c>
      <c r="E11" s="18" t="s">
        <v>28</v>
      </c>
      <c r="F11" s="18" t="s">
        <v>28</v>
      </c>
      <c r="G11" s="20">
        <f>+G12+G40+G45+G50+G62+G80+G87+G91</f>
        <v>45661.385890000005</v>
      </c>
      <c r="H11" s="20">
        <f>+H12+H40+H45+H50+H62+H80+H87+H91</f>
        <v>40576.101880000002</v>
      </c>
      <c r="I11" s="20">
        <f t="shared" ref="I11:I27" si="0">+H11/G11*100</f>
        <v>88.863053735927679</v>
      </c>
    </row>
    <row r="12" spans="1:9" x14ac:dyDescent="0.25">
      <c r="A12" s="18" t="s">
        <v>1</v>
      </c>
      <c r="B12" s="21" t="s">
        <v>31</v>
      </c>
      <c r="C12" s="18" t="s">
        <v>29</v>
      </c>
      <c r="D12" s="18" t="s">
        <v>30</v>
      </c>
      <c r="E12" s="18" t="s">
        <v>28</v>
      </c>
      <c r="F12" s="18" t="s">
        <v>28</v>
      </c>
      <c r="G12" s="22">
        <f xml:space="preserve"> +G13+G15+G30</f>
        <v>15214.445370000001</v>
      </c>
      <c r="H12" s="22">
        <f xml:space="preserve"> +H13+H15+H30</f>
        <v>13879.24713</v>
      </c>
      <c r="I12" s="20">
        <f t="shared" si="0"/>
        <v>91.224141218892157</v>
      </c>
    </row>
    <row r="13" spans="1:9" ht="40.799999999999997" x14ac:dyDescent="0.25">
      <c r="A13" s="18" t="s">
        <v>2</v>
      </c>
      <c r="B13" s="21" t="s">
        <v>33</v>
      </c>
      <c r="C13" s="18" t="s">
        <v>29</v>
      </c>
      <c r="D13" s="18" t="s">
        <v>32</v>
      </c>
      <c r="E13" s="18" t="s">
        <v>157</v>
      </c>
      <c r="F13" s="18" t="s">
        <v>28</v>
      </c>
      <c r="G13" s="22">
        <f>+G14</f>
        <v>410</v>
      </c>
      <c r="H13" s="22">
        <f>+H14</f>
        <v>406.16</v>
      </c>
      <c r="I13" s="22">
        <f t="shared" si="0"/>
        <v>99.063414634146355</v>
      </c>
    </row>
    <row r="14" spans="1:9" ht="40.799999999999997" x14ac:dyDescent="0.25">
      <c r="A14" s="38" t="s">
        <v>3</v>
      </c>
      <c r="B14" s="2" t="s">
        <v>35</v>
      </c>
      <c r="C14" s="1" t="s">
        <v>29</v>
      </c>
      <c r="D14" s="1" t="s">
        <v>32</v>
      </c>
      <c r="E14" s="1" t="s">
        <v>158</v>
      </c>
      <c r="F14" s="1" t="s">
        <v>34</v>
      </c>
      <c r="G14" s="3">
        <v>410</v>
      </c>
      <c r="H14" s="3">
        <v>406.16</v>
      </c>
      <c r="I14" s="3">
        <f t="shared" si="0"/>
        <v>99.063414634146355</v>
      </c>
    </row>
    <row r="15" spans="1:9" ht="40.799999999999997" x14ac:dyDescent="0.25">
      <c r="A15" s="18" t="s">
        <v>12</v>
      </c>
      <c r="B15" s="21" t="s">
        <v>37</v>
      </c>
      <c r="C15" s="18" t="s">
        <v>29</v>
      </c>
      <c r="D15" s="18" t="s">
        <v>36</v>
      </c>
      <c r="E15" s="18" t="s">
        <v>157</v>
      </c>
      <c r="F15" s="18" t="s">
        <v>28</v>
      </c>
      <c r="G15" s="28">
        <f>SUM(G16:G29)</f>
        <v>13772.775370000001</v>
      </c>
      <c r="H15" s="28">
        <f>SUM(H16:H29)</f>
        <v>12517.367130000001</v>
      </c>
      <c r="I15" s="34">
        <f t="shared" si="0"/>
        <v>90.884856492072444</v>
      </c>
    </row>
    <row r="16" spans="1:9" ht="20.399999999999999" x14ac:dyDescent="0.25">
      <c r="A16" s="38" t="s">
        <v>4</v>
      </c>
      <c r="B16" s="9" t="s">
        <v>172</v>
      </c>
      <c r="C16" s="6" t="s">
        <v>29</v>
      </c>
      <c r="D16" s="6" t="s">
        <v>36</v>
      </c>
      <c r="E16" s="6" t="s">
        <v>156</v>
      </c>
      <c r="F16" s="6" t="s">
        <v>38</v>
      </c>
      <c r="G16" s="10">
        <v>5340</v>
      </c>
      <c r="H16" s="10">
        <v>5068.37</v>
      </c>
      <c r="I16" s="10">
        <f t="shared" si="0"/>
        <v>94.913295880149803</v>
      </c>
    </row>
    <row r="17" spans="1:9" ht="36" customHeight="1" x14ac:dyDescent="0.25">
      <c r="A17" s="38" t="s">
        <v>5</v>
      </c>
      <c r="B17" s="9" t="s">
        <v>171</v>
      </c>
      <c r="C17" s="6" t="s">
        <v>29</v>
      </c>
      <c r="D17" s="6" t="s">
        <v>36</v>
      </c>
      <c r="E17" s="6" t="s">
        <v>156</v>
      </c>
      <c r="F17" s="6" t="s">
        <v>174</v>
      </c>
      <c r="G17" s="10">
        <v>1825</v>
      </c>
      <c r="H17" s="10">
        <v>1816.57</v>
      </c>
      <c r="I17" s="10">
        <f t="shared" si="0"/>
        <v>99.538082191780816</v>
      </c>
    </row>
    <row r="18" spans="1:9" ht="30.6" x14ac:dyDescent="0.25">
      <c r="A18" s="38" t="s">
        <v>14</v>
      </c>
      <c r="B18" s="9" t="s">
        <v>39</v>
      </c>
      <c r="C18" s="6" t="s">
        <v>29</v>
      </c>
      <c r="D18" s="6" t="s">
        <v>36</v>
      </c>
      <c r="E18" s="6" t="s">
        <v>159</v>
      </c>
      <c r="F18" s="6" t="s">
        <v>38</v>
      </c>
      <c r="G18" s="10">
        <v>1160</v>
      </c>
      <c r="H18" s="10">
        <v>1091.27</v>
      </c>
      <c r="I18" s="10">
        <f t="shared" si="0"/>
        <v>94.075000000000003</v>
      </c>
    </row>
    <row r="19" spans="1:9" ht="30.6" x14ac:dyDescent="0.25">
      <c r="A19" s="38" t="s">
        <v>6</v>
      </c>
      <c r="B19" s="9" t="s">
        <v>171</v>
      </c>
      <c r="C19" s="6" t="s">
        <v>29</v>
      </c>
      <c r="D19" s="6" t="s">
        <v>36</v>
      </c>
      <c r="E19" s="6" t="s">
        <v>159</v>
      </c>
      <c r="F19" s="6" t="s">
        <v>174</v>
      </c>
      <c r="G19" s="10">
        <v>395</v>
      </c>
      <c r="H19" s="10">
        <v>350.40212000000002</v>
      </c>
      <c r="I19" s="10">
        <f t="shared" si="0"/>
        <v>88.709397468354439</v>
      </c>
    </row>
    <row r="20" spans="1:9" ht="20.399999999999999" x14ac:dyDescent="0.25">
      <c r="A20" s="38" t="s">
        <v>216</v>
      </c>
      <c r="B20" s="9" t="s">
        <v>172</v>
      </c>
      <c r="C20" s="6" t="s">
        <v>29</v>
      </c>
      <c r="D20" s="6" t="s">
        <v>36</v>
      </c>
      <c r="E20" s="6" t="s">
        <v>178</v>
      </c>
      <c r="F20" s="6" t="s">
        <v>38</v>
      </c>
      <c r="G20" s="10">
        <v>426.99536999999998</v>
      </c>
      <c r="H20" s="10">
        <v>427</v>
      </c>
      <c r="I20" s="3">
        <f>+H20/G20*100</f>
        <v>100.00108432089088</v>
      </c>
    </row>
    <row r="21" spans="1:9" ht="30.6" x14ac:dyDescent="0.25">
      <c r="A21" s="38" t="s">
        <v>7</v>
      </c>
      <c r="B21" s="9" t="s">
        <v>171</v>
      </c>
      <c r="C21" s="6" t="s">
        <v>29</v>
      </c>
      <c r="D21" s="6" t="s">
        <v>36</v>
      </c>
      <c r="E21" s="6" t="s">
        <v>178</v>
      </c>
      <c r="F21" s="6" t="s">
        <v>174</v>
      </c>
      <c r="G21" s="10">
        <v>133.78</v>
      </c>
      <c r="H21" s="10">
        <v>133.78</v>
      </c>
      <c r="I21" s="3">
        <f>+H21/G21*100</f>
        <v>100</v>
      </c>
    </row>
    <row r="22" spans="1:9" ht="30.6" x14ac:dyDescent="0.25">
      <c r="A22" s="38" t="s">
        <v>123</v>
      </c>
      <c r="B22" s="9" t="s">
        <v>39</v>
      </c>
      <c r="C22" s="6" t="s">
        <v>29</v>
      </c>
      <c r="D22" s="6" t="s">
        <v>36</v>
      </c>
      <c r="E22" s="6" t="s">
        <v>160</v>
      </c>
      <c r="F22" s="6" t="s">
        <v>38</v>
      </c>
      <c r="G22" s="10">
        <v>750</v>
      </c>
      <c r="H22" s="10">
        <v>717.72</v>
      </c>
      <c r="I22" s="10">
        <f t="shared" si="0"/>
        <v>95.695999999999998</v>
      </c>
    </row>
    <row r="23" spans="1:9" x14ac:dyDescent="0.25">
      <c r="A23" s="38" t="s">
        <v>176</v>
      </c>
      <c r="B23" s="9" t="s">
        <v>214</v>
      </c>
      <c r="C23" s="6" t="s">
        <v>29</v>
      </c>
      <c r="D23" s="6" t="s">
        <v>36</v>
      </c>
      <c r="E23" s="6" t="s">
        <v>160</v>
      </c>
      <c r="F23" s="6" t="s">
        <v>215</v>
      </c>
      <c r="G23" s="10">
        <v>30</v>
      </c>
      <c r="H23" s="10">
        <v>7.5789999999999997</v>
      </c>
      <c r="I23" s="10">
        <f t="shared" si="0"/>
        <v>25.263333333333332</v>
      </c>
    </row>
    <row r="24" spans="1:9" ht="30.6" x14ac:dyDescent="0.25">
      <c r="A24" s="38" t="s">
        <v>124</v>
      </c>
      <c r="B24" s="9" t="s">
        <v>171</v>
      </c>
      <c r="C24" s="6" t="s">
        <v>29</v>
      </c>
      <c r="D24" s="6" t="s">
        <v>36</v>
      </c>
      <c r="E24" s="6" t="s">
        <v>160</v>
      </c>
      <c r="F24" s="6" t="s">
        <v>174</v>
      </c>
      <c r="G24" s="10">
        <v>270</v>
      </c>
      <c r="H24" s="10">
        <v>213.90200999999999</v>
      </c>
      <c r="I24" s="10">
        <f t="shared" si="0"/>
        <v>79.222966666666665</v>
      </c>
    </row>
    <row r="25" spans="1:9" ht="20.399999999999999" x14ac:dyDescent="0.25">
      <c r="A25" s="38" t="s">
        <v>125</v>
      </c>
      <c r="B25" s="9" t="s">
        <v>41</v>
      </c>
      <c r="C25" s="6" t="s">
        <v>29</v>
      </c>
      <c r="D25" s="6" t="s">
        <v>36</v>
      </c>
      <c r="E25" s="6" t="s">
        <v>160</v>
      </c>
      <c r="F25" s="6" t="s">
        <v>40</v>
      </c>
      <c r="G25" s="10">
        <v>2982</v>
      </c>
      <c r="H25" s="10">
        <v>2259.3139999999999</v>
      </c>
      <c r="I25" s="10">
        <f t="shared" si="0"/>
        <v>75.765057008718969</v>
      </c>
    </row>
    <row r="26" spans="1:9" ht="20.399999999999999" x14ac:dyDescent="0.25">
      <c r="A26" s="38" t="s">
        <v>8</v>
      </c>
      <c r="B26" s="9" t="s">
        <v>200</v>
      </c>
      <c r="C26" s="6" t="s">
        <v>29</v>
      </c>
      <c r="D26" s="6" t="s">
        <v>36</v>
      </c>
      <c r="E26" s="6" t="s">
        <v>160</v>
      </c>
      <c r="F26" s="6" t="s">
        <v>177</v>
      </c>
      <c r="G26" s="10">
        <v>90</v>
      </c>
      <c r="H26" s="10">
        <v>72.61</v>
      </c>
      <c r="I26" s="10">
        <f t="shared" si="0"/>
        <v>80.677777777777777</v>
      </c>
    </row>
    <row r="27" spans="1:9" x14ac:dyDescent="0.25">
      <c r="A27" s="38" t="s">
        <v>9</v>
      </c>
      <c r="B27" s="9" t="s">
        <v>242</v>
      </c>
      <c r="C27" s="6" t="s">
        <v>29</v>
      </c>
      <c r="D27" s="6" t="s">
        <v>36</v>
      </c>
      <c r="E27" s="6" t="s">
        <v>160</v>
      </c>
      <c r="F27" s="6" t="s">
        <v>243</v>
      </c>
      <c r="G27" s="10">
        <v>62.5</v>
      </c>
      <c r="H27" s="10">
        <v>60.36</v>
      </c>
      <c r="I27" s="10">
        <f t="shared" si="0"/>
        <v>96.575999999999993</v>
      </c>
    </row>
    <row r="28" spans="1:9" ht="20.399999999999999" x14ac:dyDescent="0.25">
      <c r="A28" s="38" t="s">
        <v>10</v>
      </c>
      <c r="B28" s="9" t="s">
        <v>41</v>
      </c>
      <c r="C28" s="6" t="s">
        <v>29</v>
      </c>
      <c r="D28" s="6" t="s">
        <v>36</v>
      </c>
      <c r="E28" s="6" t="s">
        <v>160</v>
      </c>
      <c r="F28" s="6" t="s">
        <v>207</v>
      </c>
      <c r="G28" s="10">
        <v>17.5</v>
      </c>
      <c r="H28" s="10">
        <v>9</v>
      </c>
      <c r="I28" s="10">
        <f t="shared" ref="I28" si="1">+H28/G28*100</f>
        <v>51.428571428571423</v>
      </c>
    </row>
    <row r="29" spans="1:9" x14ac:dyDescent="0.25">
      <c r="A29" s="38" t="s">
        <v>183</v>
      </c>
      <c r="B29" s="9" t="s">
        <v>199</v>
      </c>
      <c r="C29" s="6" t="s">
        <v>29</v>
      </c>
      <c r="D29" s="6" t="s">
        <v>36</v>
      </c>
      <c r="E29" s="6" t="s">
        <v>160</v>
      </c>
      <c r="F29" s="11" t="s">
        <v>198</v>
      </c>
      <c r="G29" s="10">
        <v>290</v>
      </c>
      <c r="H29" s="10">
        <v>289.49</v>
      </c>
      <c r="I29" s="10">
        <f t="shared" ref="I29:I60" si="2">+H29/G29*100</f>
        <v>99.824137931034485</v>
      </c>
    </row>
    <row r="30" spans="1:9" x14ac:dyDescent="0.25">
      <c r="A30" s="18" t="s">
        <v>184</v>
      </c>
      <c r="B30" s="21" t="s">
        <v>46</v>
      </c>
      <c r="C30" s="18" t="s">
        <v>29</v>
      </c>
      <c r="D30" s="18" t="s">
        <v>45</v>
      </c>
      <c r="E30" s="18" t="s">
        <v>28</v>
      </c>
      <c r="F30" s="18" t="s">
        <v>28</v>
      </c>
      <c r="G30" s="25">
        <f>+G31</f>
        <v>1031.67</v>
      </c>
      <c r="H30" s="25">
        <f>+H31</f>
        <v>955.72</v>
      </c>
      <c r="I30" s="22">
        <f t="shared" si="2"/>
        <v>92.638149795961894</v>
      </c>
    </row>
    <row r="31" spans="1:9" x14ac:dyDescent="0.25">
      <c r="A31" s="18" t="s">
        <v>11</v>
      </c>
      <c r="B31" s="21" t="s">
        <v>42</v>
      </c>
      <c r="C31" s="18" t="s">
        <v>29</v>
      </c>
      <c r="D31" s="18" t="s">
        <v>45</v>
      </c>
      <c r="E31" s="18" t="s">
        <v>161</v>
      </c>
      <c r="F31" s="18" t="s">
        <v>28</v>
      </c>
      <c r="G31" s="22">
        <f>SUM(G32:G39)</f>
        <v>1031.67</v>
      </c>
      <c r="H31" s="22">
        <f t="shared" ref="H31" si="3">SUM(H32:H39)</f>
        <v>955.72</v>
      </c>
      <c r="I31" s="22">
        <f t="shared" si="2"/>
        <v>92.638149795961894</v>
      </c>
    </row>
    <row r="32" spans="1:9" ht="20.399999999999999" x14ac:dyDescent="0.25">
      <c r="A32" s="38" t="s">
        <v>185</v>
      </c>
      <c r="B32" s="9" t="s">
        <v>41</v>
      </c>
      <c r="C32" s="6" t="s">
        <v>29</v>
      </c>
      <c r="D32" s="6" t="s">
        <v>45</v>
      </c>
      <c r="E32" s="6" t="s">
        <v>246</v>
      </c>
      <c r="F32" s="6" t="s">
        <v>40</v>
      </c>
      <c r="G32" s="10">
        <v>600</v>
      </c>
      <c r="H32" s="10">
        <v>524.04999999999995</v>
      </c>
      <c r="I32" s="10">
        <f t="shared" si="2"/>
        <v>87.341666666666669</v>
      </c>
    </row>
    <row r="33" spans="1:9" x14ac:dyDescent="0.25">
      <c r="A33" s="38" t="s">
        <v>126</v>
      </c>
      <c r="B33" s="9" t="s">
        <v>44</v>
      </c>
      <c r="C33" s="6" t="s">
        <v>29</v>
      </c>
      <c r="D33" s="6" t="s">
        <v>45</v>
      </c>
      <c r="E33" s="6" t="s">
        <v>162</v>
      </c>
      <c r="F33" s="6" t="s">
        <v>43</v>
      </c>
      <c r="G33" s="10">
        <v>110.43</v>
      </c>
      <c r="H33" s="10">
        <v>110.43</v>
      </c>
      <c r="I33" s="10">
        <f t="shared" si="2"/>
        <v>100</v>
      </c>
    </row>
    <row r="34" spans="1:9" x14ac:dyDescent="0.25">
      <c r="A34" s="38" t="s">
        <v>127</v>
      </c>
      <c r="B34" s="9" t="s">
        <v>44</v>
      </c>
      <c r="C34" s="6" t="s">
        <v>29</v>
      </c>
      <c r="D34" s="6" t="s">
        <v>45</v>
      </c>
      <c r="E34" s="6" t="s">
        <v>163</v>
      </c>
      <c r="F34" s="6" t="s">
        <v>43</v>
      </c>
      <c r="G34" s="10">
        <v>58.9</v>
      </c>
      <c r="H34" s="10">
        <v>58.9</v>
      </c>
      <c r="I34" s="10">
        <f t="shared" si="2"/>
        <v>100</v>
      </c>
    </row>
    <row r="35" spans="1:9" x14ac:dyDescent="0.25">
      <c r="A35" s="38" t="s">
        <v>15</v>
      </c>
      <c r="B35" s="9" t="s">
        <v>44</v>
      </c>
      <c r="C35" s="6" t="s">
        <v>29</v>
      </c>
      <c r="D35" s="6" t="s">
        <v>45</v>
      </c>
      <c r="E35" s="6" t="s">
        <v>164</v>
      </c>
      <c r="F35" s="6" t="s">
        <v>43</v>
      </c>
      <c r="G35" s="10">
        <v>16.100000000000001</v>
      </c>
      <c r="H35" s="10">
        <v>16.100000000000001</v>
      </c>
      <c r="I35" s="10">
        <f t="shared" si="2"/>
        <v>100</v>
      </c>
    </row>
    <row r="36" spans="1:9" x14ac:dyDescent="0.25">
      <c r="A36" s="38" t="s">
        <v>16</v>
      </c>
      <c r="B36" s="9" t="s">
        <v>44</v>
      </c>
      <c r="C36" s="6" t="s">
        <v>29</v>
      </c>
      <c r="D36" s="6" t="s">
        <v>45</v>
      </c>
      <c r="E36" s="6" t="s">
        <v>165</v>
      </c>
      <c r="F36" s="6" t="s">
        <v>43</v>
      </c>
      <c r="G36" s="10">
        <v>38.99</v>
      </c>
      <c r="H36" s="10">
        <v>38.99</v>
      </c>
      <c r="I36" s="10">
        <f t="shared" si="2"/>
        <v>100</v>
      </c>
    </row>
    <row r="37" spans="1:9" x14ac:dyDescent="0.25">
      <c r="A37" s="38" t="s">
        <v>17</v>
      </c>
      <c r="B37" s="9" t="s">
        <v>44</v>
      </c>
      <c r="C37" s="6" t="s">
        <v>29</v>
      </c>
      <c r="D37" s="6" t="s">
        <v>45</v>
      </c>
      <c r="E37" s="6" t="s">
        <v>166</v>
      </c>
      <c r="F37" s="6" t="s">
        <v>43</v>
      </c>
      <c r="G37" s="10">
        <v>50</v>
      </c>
      <c r="H37" s="10">
        <v>50</v>
      </c>
      <c r="I37" s="10">
        <f t="shared" si="2"/>
        <v>100</v>
      </c>
    </row>
    <row r="38" spans="1:9" x14ac:dyDescent="0.25">
      <c r="A38" s="38" t="s">
        <v>20</v>
      </c>
      <c r="B38" s="9" t="s">
        <v>44</v>
      </c>
      <c r="C38" s="6" t="s">
        <v>29</v>
      </c>
      <c r="D38" s="6" t="s">
        <v>45</v>
      </c>
      <c r="E38" s="6" t="s">
        <v>167</v>
      </c>
      <c r="F38" s="6" t="s">
        <v>43</v>
      </c>
      <c r="G38" s="10">
        <v>113.35</v>
      </c>
      <c r="H38" s="10">
        <v>113.35</v>
      </c>
      <c r="I38" s="10">
        <f t="shared" si="2"/>
        <v>100</v>
      </c>
    </row>
    <row r="39" spans="1:9" x14ac:dyDescent="0.25">
      <c r="A39" s="38" t="s">
        <v>19</v>
      </c>
      <c r="B39" s="9" t="s">
        <v>44</v>
      </c>
      <c r="C39" s="6" t="s">
        <v>29</v>
      </c>
      <c r="D39" s="6" t="s">
        <v>45</v>
      </c>
      <c r="E39" s="6" t="s">
        <v>247</v>
      </c>
      <c r="F39" s="6" t="s">
        <v>43</v>
      </c>
      <c r="G39" s="10">
        <v>43.9</v>
      </c>
      <c r="H39" s="10">
        <v>43.9</v>
      </c>
      <c r="I39" s="10">
        <f t="shared" ref="I39" si="4">+H39/G39*100</f>
        <v>100</v>
      </c>
    </row>
    <row r="40" spans="1:9" x14ac:dyDescent="0.25">
      <c r="A40" s="18" t="s">
        <v>49</v>
      </c>
      <c r="B40" s="21" t="s">
        <v>48</v>
      </c>
      <c r="C40" s="18" t="s">
        <v>29</v>
      </c>
      <c r="D40" s="18" t="s">
        <v>47</v>
      </c>
      <c r="E40" s="18" t="s">
        <v>28</v>
      </c>
      <c r="F40" s="18" t="s">
        <v>28</v>
      </c>
      <c r="G40" s="22">
        <f t="shared" ref="G40:H41" si="5">+G41</f>
        <v>233.7</v>
      </c>
      <c r="H40" s="22">
        <f t="shared" si="5"/>
        <v>233.7</v>
      </c>
      <c r="I40" s="22">
        <f t="shared" si="2"/>
        <v>100</v>
      </c>
    </row>
    <row r="41" spans="1:9" x14ac:dyDescent="0.25">
      <c r="A41" s="18" t="s">
        <v>244</v>
      </c>
      <c r="B41" s="21" t="s">
        <v>51</v>
      </c>
      <c r="C41" s="18" t="s">
        <v>29</v>
      </c>
      <c r="D41" s="18" t="s">
        <v>50</v>
      </c>
      <c r="E41" s="18" t="s">
        <v>28</v>
      </c>
      <c r="F41" s="18" t="s">
        <v>28</v>
      </c>
      <c r="G41" s="22">
        <f t="shared" si="5"/>
        <v>233.7</v>
      </c>
      <c r="H41" s="22">
        <f t="shared" si="5"/>
        <v>233.7</v>
      </c>
      <c r="I41" s="22">
        <f t="shared" si="2"/>
        <v>100</v>
      </c>
    </row>
    <row r="42" spans="1:9" x14ac:dyDescent="0.25">
      <c r="A42" s="18" t="s">
        <v>131</v>
      </c>
      <c r="B42" s="21" t="s">
        <v>42</v>
      </c>
      <c r="C42" s="18" t="s">
        <v>29</v>
      </c>
      <c r="D42" s="18" t="s">
        <v>50</v>
      </c>
      <c r="E42" s="18" t="s">
        <v>161</v>
      </c>
      <c r="F42" s="18" t="s">
        <v>28</v>
      </c>
      <c r="G42" s="22">
        <f>SUM(G43:G44)</f>
        <v>233.7</v>
      </c>
      <c r="H42" s="22">
        <f>SUM(H43:H44)</f>
        <v>233.7</v>
      </c>
      <c r="I42" s="22">
        <f t="shared" si="2"/>
        <v>100</v>
      </c>
    </row>
    <row r="43" spans="1:9" ht="20.399999999999999" x14ac:dyDescent="0.25">
      <c r="A43" s="38" t="s">
        <v>52</v>
      </c>
      <c r="B43" s="9" t="s">
        <v>172</v>
      </c>
      <c r="C43" s="6" t="s">
        <v>29</v>
      </c>
      <c r="D43" s="6" t="s">
        <v>50</v>
      </c>
      <c r="E43" s="6" t="s">
        <v>168</v>
      </c>
      <c r="F43" s="6" t="s">
        <v>38</v>
      </c>
      <c r="G43" s="10">
        <v>174.95</v>
      </c>
      <c r="H43" s="10">
        <v>174.95</v>
      </c>
      <c r="I43" s="10">
        <f t="shared" si="2"/>
        <v>100</v>
      </c>
    </row>
    <row r="44" spans="1:9" ht="36" customHeight="1" x14ac:dyDescent="0.25">
      <c r="A44" s="38" t="s">
        <v>217</v>
      </c>
      <c r="B44" s="9" t="s">
        <v>171</v>
      </c>
      <c r="C44" s="6" t="s">
        <v>29</v>
      </c>
      <c r="D44" s="6" t="s">
        <v>50</v>
      </c>
      <c r="E44" s="6" t="s">
        <v>168</v>
      </c>
      <c r="F44" s="6" t="s">
        <v>174</v>
      </c>
      <c r="G44" s="10">
        <v>58.75</v>
      </c>
      <c r="H44" s="10">
        <v>58.75</v>
      </c>
      <c r="I44" s="10">
        <f t="shared" si="2"/>
        <v>100</v>
      </c>
    </row>
    <row r="45" spans="1:9" ht="20.399999999999999" x14ac:dyDescent="0.25">
      <c r="A45" s="18" t="s">
        <v>218</v>
      </c>
      <c r="B45" s="21" t="s">
        <v>54</v>
      </c>
      <c r="C45" s="18" t="s">
        <v>29</v>
      </c>
      <c r="D45" s="18" t="s">
        <v>53</v>
      </c>
      <c r="E45" s="18" t="s">
        <v>149</v>
      </c>
      <c r="F45" s="18" t="s">
        <v>28</v>
      </c>
      <c r="G45" s="22">
        <f>G46</f>
        <v>1010</v>
      </c>
      <c r="H45" s="22">
        <f>+H46</f>
        <v>993.65</v>
      </c>
      <c r="I45" s="22">
        <f t="shared" si="2"/>
        <v>98.381188118811878</v>
      </c>
    </row>
    <row r="46" spans="1:9" x14ac:dyDescent="0.25">
      <c r="A46" s="18" t="s">
        <v>219</v>
      </c>
      <c r="B46" s="21" t="s">
        <v>59</v>
      </c>
      <c r="C46" s="18" t="s">
        <v>29</v>
      </c>
      <c r="D46" s="18" t="s">
        <v>58</v>
      </c>
      <c r="E46" s="18" t="s">
        <v>149</v>
      </c>
      <c r="F46" s="18" t="s">
        <v>28</v>
      </c>
      <c r="G46" s="22">
        <f>G47</f>
        <v>1010</v>
      </c>
      <c r="H46" s="22">
        <f>H47</f>
        <v>993.65</v>
      </c>
      <c r="I46" s="22">
        <f t="shared" si="2"/>
        <v>98.381188118811878</v>
      </c>
    </row>
    <row r="47" spans="1:9" x14ac:dyDescent="0.25">
      <c r="A47" s="18" t="s">
        <v>56</v>
      </c>
      <c r="B47" s="21" t="s">
        <v>55</v>
      </c>
      <c r="C47" s="18" t="s">
        <v>29</v>
      </c>
      <c r="D47" s="18" t="s">
        <v>58</v>
      </c>
      <c r="E47" s="18" t="s">
        <v>148</v>
      </c>
      <c r="F47" s="18" t="s">
        <v>28</v>
      </c>
      <c r="G47" s="22">
        <f>G48+G49</f>
        <v>1010</v>
      </c>
      <c r="H47" s="22">
        <f>H48+H49</f>
        <v>993.65</v>
      </c>
      <c r="I47" s="22">
        <f t="shared" si="2"/>
        <v>98.381188118811878</v>
      </c>
    </row>
    <row r="48" spans="1:9" ht="20.399999999999999" x14ac:dyDescent="0.25">
      <c r="A48" s="38" t="s">
        <v>128</v>
      </c>
      <c r="B48" s="9" t="s">
        <v>41</v>
      </c>
      <c r="C48" s="6" t="s">
        <v>29</v>
      </c>
      <c r="D48" s="6" t="s">
        <v>58</v>
      </c>
      <c r="E48" s="6" t="s">
        <v>150</v>
      </c>
      <c r="F48" s="6" t="s">
        <v>40</v>
      </c>
      <c r="G48" s="10">
        <v>1000</v>
      </c>
      <c r="H48" s="10">
        <v>993.65</v>
      </c>
      <c r="I48" s="10">
        <f t="shared" si="2"/>
        <v>99.364999999999995</v>
      </c>
    </row>
    <row r="49" spans="1:9" ht="20.399999999999999" x14ac:dyDescent="0.25">
      <c r="A49" s="38" t="s">
        <v>57</v>
      </c>
      <c r="B49" s="9" t="s">
        <v>41</v>
      </c>
      <c r="C49" s="6" t="s">
        <v>29</v>
      </c>
      <c r="D49" s="6" t="s">
        <v>264</v>
      </c>
      <c r="E49" s="6" t="s">
        <v>265</v>
      </c>
      <c r="F49" s="6" t="s">
        <v>40</v>
      </c>
      <c r="G49" s="10">
        <v>10</v>
      </c>
      <c r="H49" s="10">
        <v>0</v>
      </c>
      <c r="I49" s="10">
        <f t="shared" si="2"/>
        <v>0</v>
      </c>
    </row>
    <row r="50" spans="1:9" x14ac:dyDescent="0.25">
      <c r="A50" s="18" t="s">
        <v>60</v>
      </c>
      <c r="B50" s="21" t="s">
        <v>64</v>
      </c>
      <c r="C50" s="18" t="s">
        <v>29</v>
      </c>
      <c r="D50" s="18" t="s">
        <v>63</v>
      </c>
      <c r="E50" s="18" t="s">
        <v>151</v>
      </c>
      <c r="F50" s="18" t="s">
        <v>28</v>
      </c>
      <c r="G50" s="22">
        <f>+G51+G57+G59</f>
        <v>8383.8822799999998</v>
      </c>
      <c r="H50" s="22">
        <f>+H51+H57+H59</f>
        <v>5916.6896599999991</v>
      </c>
      <c r="I50" s="22">
        <f t="shared" si="2"/>
        <v>70.572193912054786</v>
      </c>
    </row>
    <row r="51" spans="1:9" x14ac:dyDescent="0.25">
      <c r="A51" s="18" t="s">
        <v>61</v>
      </c>
      <c r="B51" s="21" t="s">
        <v>66</v>
      </c>
      <c r="C51" s="18" t="s">
        <v>29</v>
      </c>
      <c r="D51" s="18" t="s">
        <v>65</v>
      </c>
      <c r="E51" s="18" t="s">
        <v>145</v>
      </c>
      <c r="F51" s="18" t="s">
        <v>28</v>
      </c>
      <c r="G51" s="22">
        <f>SUM(G52:G56)</f>
        <v>7190.8822799999998</v>
      </c>
      <c r="H51" s="22">
        <f>SUM(H52:H56)</f>
        <v>5350.1467599999996</v>
      </c>
      <c r="I51" s="22">
        <f t="shared" si="2"/>
        <v>74.401812624305677</v>
      </c>
    </row>
    <row r="52" spans="1:9" ht="20.399999999999999" x14ac:dyDescent="0.25">
      <c r="A52" s="38" t="s">
        <v>62</v>
      </c>
      <c r="B52" s="9" t="s">
        <v>41</v>
      </c>
      <c r="C52" s="6" t="s">
        <v>29</v>
      </c>
      <c r="D52" s="6" t="s">
        <v>65</v>
      </c>
      <c r="E52" s="6" t="s">
        <v>152</v>
      </c>
      <c r="F52" s="6" t="s">
        <v>40</v>
      </c>
      <c r="G52" s="10">
        <v>4400</v>
      </c>
      <c r="H52" s="10">
        <v>3376.8447799999999</v>
      </c>
      <c r="I52" s="10">
        <f t="shared" si="2"/>
        <v>76.746472272727274</v>
      </c>
    </row>
    <row r="53" spans="1:9" ht="20.399999999999999" x14ac:dyDescent="0.25">
      <c r="A53" s="38" t="s">
        <v>186</v>
      </c>
      <c r="B53" s="9" t="s">
        <v>41</v>
      </c>
      <c r="C53" s="6" t="s">
        <v>29</v>
      </c>
      <c r="D53" s="6" t="s">
        <v>65</v>
      </c>
      <c r="E53" s="6" t="s">
        <v>213</v>
      </c>
      <c r="F53" s="6" t="s">
        <v>40</v>
      </c>
      <c r="G53" s="10">
        <v>908.89228000000003</v>
      </c>
      <c r="H53" s="10">
        <v>343.20940000000002</v>
      </c>
      <c r="I53" s="10">
        <f t="shared" si="2"/>
        <v>37.7612845385814</v>
      </c>
    </row>
    <row r="54" spans="1:9" ht="20.399999999999999" x14ac:dyDescent="0.25">
      <c r="A54" s="38" t="s">
        <v>187</v>
      </c>
      <c r="B54" s="9" t="s">
        <v>41</v>
      </c>
      <c r="C54" s="6" t="s">
        <v>29</v>
      </c>
      <c r="D54" s="6" t="s">
        <v>65</v>
      </c>
      <c r="E54" s="6" t="s">
        <v>179</v>
      </c>
      <c r="F54" s="6" t="s">
        <v>40</v>
      </c>
      <c r="G54" s="10">
        <v>770.5</v>
      </c>
      <c r="H54" s="10">
        <v>558.61257999999998</v>
      </c>
      <c r="I54" s="10">
        <f t="shared" si="2"/>
        <v>72.500010382868268</v>
      </c>
    </row>
    <row r="55" spans="1:9" ht="20.399999999999999" x14ac:dyDescent="0.25">
      <c r="A55" s="38" t="s">
        <v>67</v>
      </c>
      <c r="B55" s="9" t="s">
        <v>41</v>
      </c>
      <c r="C55" s="6" t="s">
        <v>29</v>
      </c>
      <c r="D55" s="6" t="s">
        <v>65</v>
      </c>
      <c r="E55" s="6" t="s">
        <v>202</v>
      </c>
      <c r="F55" s="6" t="s">
        <v>40</v>
      </c>
      <c r="G55" s="10">
        <v>901</v>
      </c>
      <c r="H55" s="10">
        <v>901</v>
      </c>
      <c r="I55" s="10">
        <f t="shared" si="2"/>
        <v>100</v>
      </c>
    </row>
    <row r="56" spans="1:9" s="5" customFormat="1" ht="20.399999999999999" x14ac:dyDescent="0.25">
      <c r="A56" s="38" t="s">
        <v>188</v>
      </c>
      <c r="B56" s="9" t="s">
        <v>41</v>
      </c>
      <c r="C56" s="6" t="s">
        <v>29</v>
      </c>
      <c r="D56" s="6" t="s">
        <v>65</v>
      </c>
      <c r="E56" s="6" t="s">
        <v>209</v>
      </c>
      <c r="F56" s="6" t="s">
        <v>40</v>
      </c>
      <c r="G56" s="10">
        <v>210.49</v>
      </c>
      <c r="H56" s="10">
        <v>170.48</v>
      </c>
      <c r="I56" s="10">
        <f t="shared" si="2"/>
        <v>80.991971115017336</v>
      </c>
    </row>
    <row r="57" spans="1:9" x14ac:dyDescent="0.25">
      <c r="A57" s="18" t="s">
        <v>70</v>
      </c>
      <c r="B57" s="21" t="s">
        <v>69</v>
      </c>
      <c r="C57" s="18" t="s">
        <v>29</v>
      </c>
      <c r="D57" s="18" t="s">
        <v>68</v>
      </c>
      <c r="E57" s="18" t="s">
        <v>146</v>
      </c>
      <c r="F57" s="18" t="s">
        <v>28</v>
      </c>
      <c r="G57" s="22">
        <f>+G58</f>
        <v>410</v>
      </c>
      <c r="H57" s="22">
        <f>+H58</f>
        <v>385.84289999999999</v>
      </c>
      <c r="I57" s="22">
        <f t="shared" si="2"/>
        <v>94.108024390243898</v>
      </c>
    </row>
    <row r="58" spans="1:9" ht="20.399999999999999" x14ac:dyDescent="0.25">
      <c r="A58" s="38" t="s">
        <v>71</v>
      </c>
      <c r="B58" s="2" t="s">
        <v>41</v>
      </c>
      <c r="C58" s="1" t="s">
        <v>29</v>
      </c>
      <c r="D58" s="1" t="s">
        <v>68</v>
      </c>
      <c r="E58" s="1" t="s">
        <v>147</v>
      </c>
      <c r="F58" s="1" t="s">
        <v>177</v>
      </c>
      <c r="G58" s="3">
        <v>410</v>
      </c>
      <c r="H58" s="3">
        <v>385.84289999999999</v>
      </c>
      <c r="I58" s="10">
        <f t="shared" si="2"/>
        <v>94.108024390243898</v>
      </c>
    </row>
    <row r="59" spans="1:9" x14ac:dyDescent="0.25">
      <c r="A59" s="18" t="s">
        <v>189</v>
      </c>
      <c r="B59" s="21" t="s">
        <v>73</v>
      </c>
      <c r="C59" s="18" t="s">
        <v>29</v>
      </c>
      <c r="D59" s="18" t="s">
        <v>72</v>
      </c>
      <c r="E59" s="18" t="s">
        <v>146</v>
      </c>
      <c r="F59" s="18" t="s">
        <v>28</v>
      </c>
      <c r="G59" s="22">
        <f>SUM(G60:G61)</f>
        <v>783</v>
      </c>
      <c r="H59" s="22">
        <f>SUM(H60:H61)</f>
        <v>180.7</v>
      </c>
      <c r="I59" s="22">
        <f t="shared" si="2"/>
        <v>23.077905491698594</v>
      </c>
    </row>
    <row r="60" spans="1:9" ht="20.399999999999999" x14ac:dyDescent="0.25">
      <c r="A60" s="38" t="s">
        <v>74</v>
      </c>
      <c r="B60" s="12" t="s">
        <v>41</v>
      </c>
      <c r="C60" s="7" t="s">
        <v>29</v>
      </c>
      <c r="D60" s="7" t="s">
        <v>72</v>
      </c>
      <c r="E60" s="7" t="s">
        <v>153</v>
      </c>
      <c r="F60" s="7" t="s">
        <v>40</v>
      </c>
      <c r="G60" s="8">
        <v>773</v>
      </c>
      <c r="H60" s="8">
        <v>175.7</v>
      </c>
      <c r="I60" s="15">
        <f t="shared" si="2"/>
        <v>22.729624838292366</v>
      </c>
    </row>
    <row r="61" spans="1:9" ht="20.399999999999999" x14ac:dyDescent="0.25">
      <c r="A61" s="38" t="s">
        <v>257</v>
      </c>
      <c r="B61" s="9" t="s">
        <v>41</v>
      </c>
      <c r="C61" s="6" t="s">
        <v>29</v>
      </c>
      <c r="D61" s="6" t="s">
        <v>72</v>
      </c>
      <c r="E61" s="6" t="s">
        <v>201</v>
      </c>
      <c r="F61" s="6" t="s">
        <v>40</v>
      </c>
      <c r="G61" s="10">
        <v>10</v>
      </c>
      <c r="H61" s="10">
        <v>5</v>
      </c>
      <c r="I61" s="10">
        <f t="shared" ref="I61:I91" si="6">+H61/G61*100</f>
        <v>50</v>
      </c>
    </row>
    <row r="62" spans="1:9" x14ac:dyDescent="0.25">
      <c r="A62" s="18" t="s">
        <v>258</v>
      </c>
      <c r="B62" s="23" t="s">
        <v>76</v>
      </c>
      <c r="C62" s="24" t="s">
        <v>29</v>
      </c>
      <c r="D62" s="24" t="s">
        <v>75</v>
      </c>
      <c r="E62" s="24" t="s">
        <v>144</v>
      </c>
      <c r="F62" s="24" t="s">
        <v>28</v>
      </c>
      <c r="G62" s="25">
        <f>+G63+G71+G69</f>
        <v>17563.181089999998</v>
      </c>
      <c r="H62" s="25">
        <f>+H63+H71+H69</f>
        <v>16444.179100000001</v>
      </c>
      <c r="I62" s="22">
        <f t="shared" si="6"/>
        <v>93.62870550462452</v>
      </c>
    </row>
    <row r="63" spans="1:9" x14ac:dyDescent="0.25">
      <c r="A63" s="18" t="s">
        <v>190</v>
      </c>
      <c r="B63" s="21" t="s">
        <v>78</v>
      </c>
      <c r="C63" s="18" t="s">
        <v>29</v>
      </c>
      <c r="D63" s="18" t="s">
        <v>77</v>
      </c>
      <c r="E63" s="18" t="s">
        <v>145</v>
      </c>
      <c r="F63" s="18" t="s">
        <v>28</v>
      </c>
      <c r="G63" s="22">
        <f>SUM(G64:G68)</f>
        <v>5159.5497099999993</v>
      </c>
      <c r="H63" s="28">
        <f>SUM(H64:H68)</f>
        <v>4954.8326699999998</v>
      </c>
      <c r="I63" s="22">
        <f t="shared" si="6"/>
        <v>96.032269257853514</v>
      </c>
    </row>
    <row r="64" spans="1:9" ht="20.399999999999999" x14ac:dyDescent="0.25">
      <c r="A64" s="38" t="s">
        <v>220</v>
      </c>
      <c r="B64" s="9" t="s">
        <v>41</v>
      </c>
      <c r="C64" s="6" t="s">
        <v>29</v>
      </c>
      <c r="D64" s="6" t="s">
        <v>77</v>
      </c>
      <c r="E64" s="6" t="s">
        <v>249</v>
      </c>
      <c r="F64" s="6" t="s">
        <v>175</v>
      </c>
      <c r="G64" s="10">
        <v>896.29600000000005</v>
      </c>
      <c r="H64" s="10">
        <v>896.3</v>
      </c>
      <c r="I64" s="10">
        <f t="shared" si="6"/>
        <v>100.00044628113926</v>
      </c>
    </row>
    <row r="65" spans="1:9" ht="20.399999999999999" x14ac:dyDescent="0.25">
      <c r="A65" s="38" t="s">
        <v>191</v>
      </c>
      <c r="B65" s="9" t="s">
        <v>41</v>
      </c>
      <c r="C65" s="6" t="s">
        <v>29</v>
      </c>
      <c r="D65" s="6" t="s">
        <v>77</v>
      </c>
      <c r="E65" s="6" t="s">
        <v>250</v>
      </c>
      <c r="F65" s="6" t="s">
        <v>175</v>
      </c>
      <c r="G65" s="10">
        <v>9.0534999999999997</v>
      </c>
      <c r="H65" s="10">
        <v>9.0534999999999997</v>
      </c>
      <c r="I65" s="10">
        <f t="shared" ref="I65" si="7">+H65/G65*100</f>
        <v>100</v>
      </c>
    </row>
    <row r="66" spans="1:9" ht="33.75" customHeight="1" x14ac:dyDescent="0.25">
      <c r="A66" s="38" t="s">
        <v>192</v>
      </c>
      <c r="B66" s="9" t="s">
        <v>41</v>
      </c>
      <c r="C66" s="6" t="s">
        <v>29</v>
      </c>
      <c r="D66" s="6" t="s">
        <v>77</v>
      </c>
      <c r="E66" s="6" t="s">
        <v>180</v>
      </c>
      <c r="F66" s="6" t="s">
        <v>175</v>
      </c>
      <c r="G66" s="10">
        <v>2930.7692099999999</v>
      </c>
      <c r="H66" s="10">
        <f>2853.462+68.25371</f>
        <v>2921.7157099999999</v>
      </c>
      <c r="I66" s="10">
        <f t="shared" si="6"/>
        <v>99.691087924320044</v>
      </c>
    </row>
    <row r="67" spans="1:9" ht="33" customHeight="1" x14ac:dyDescent="0.25">
      <c r="A67" s="38" t="s">
        <v>79</v>
      </c>
      <c r="B67" s="9" t="s">
        <v>41</v>
      </c>
      <c r="C67" s="6" t="s">
        <v>29</v>
      </c>
      <c r="D67" s="6" t="s">
        <v>77</v>
      </c>
      <c r="E67" s="6" t="s">
        <v>210</v>
      </c>
      <c r="F67" s="6" t="s">
        <v>40</v>
      </c>
      <c r="G67" s="10">
        <v>373.43099999999998</v>
      </c>
      <c r="H67" s="10">
        <v>209.12345999999999</v>
      </c>
      <c r="I67" s="10">
        <f t="shared" si="6"/>
        <v>56.000562352884465</v>
      </c>
    </row>
    <row r="68" spans="1:9" ht="34.5" customHeight="1" x14ac:dyDescent="0.25">
      <c r="A68" s="38" t="s">
        <v>193</v>
      </c>
      <c r="B68" s="9" t="s">
        <v>41</v>
      </c>
      <c r="C68" s="6" t="s">
        <v>29</v>
      </c>
      <c r="D68" s="6" t="s">
        <v>77</v>
      </c>
      <c r="E68" s="6" t="s">
        <v>208</v>
      </c>
      <c r="F68" s="6" t="s">
        <v>40</v>
      </c>
      <c r="G68" s="10">
        <v>950</v>
      </c>
      <c r="H68" s="10">
        <v>918.64</v>
      </c>
      <c r="I68" s="10">
        <f t="shared" si="6"/>
        <v>96.698947368421045</v>
      </c>
    </row>
    <row r="69" spans="1:9" ht="24.6" customHeight="1" x14ac:dyDescent="0.25">
      <c r="A69" s="18" t="s">
        <v>82</v>
      </c>
      <c r="B69" s="39" t="s">
        <v>41</v>
      </c>
      <c r="C69" s="18" t="s">
        <v>29</v>
      </c>
      <c r="D69" s="18" t="s">
        <v>251</v>
      </c>
      <c r="E69" s="18" t="s">
        <v>145</v>
      </c>
      <c r="F69" s="18" t="s">
        <v>28</v>
      </c>
      <c r="G69" s="22">
        <f>G70</f>
        <v>50</v>
      </c>
      <c r="H69" s="28">
        <f>H70</f>
        <v>31.04</v>
      </c>
      <c r="I69" s="22">
        <f t="shared" ref="I69" si="8">+H69/G69*100</f>
        <v>62.08</v>
      </c>
    </row>
    <row r="70" spans="1:9" ht="23.4" customHeight="1" x14ac:dyDescent="0.25">
      <c r="A70" s="38" t="s">
        <v>83</v>
      </c>
      <c r="B70" s="9" t="s">
        <v>41</v>
      </c>
      <c r="C70" s="6" t="s">
        <v>29</v>
      </c>
      <c r="D70" s="6" t="s">
        <v>251</v>
      </c>
      <c r="E70" s="6" t="s">
        <v>252</v>
      </c>
      <c r="F70" s="6" t="s">
        <v>40</v>
      </c>
      <c r="G70" s="35">
        <v>50</v>
      </c>
      <c r="H70" s="10">
        <v>31.04</v>
      </c>
      <c r="I70" s="10">
        <f t="shared" si="6"/>
        <v>62.08</v>
      </c>
    </row>
    <row r="71" spans="1:9" x14ac:dyDescent="0.25">
      <c r="A71" s="18" t="s">
        <v>84</v>
      </c>
      <c r="B71" s="23" t="s">
        <v>81</v>
      </c>
      <c r="C71" s="24" t="s">
        <v>29</v>
      </c>
      <c r="D71" s="24" t="s">
        <v>80</v>
      </c>
      <c r="E71" s="26" t="s">
        <v>145</v>
      </c>
      <c r="F71" s="24" t="s">
        <v>28</v>
      </c>
      <c r="G71" s="25">
        <f>SUM(G72:G79)</f>
        <v>12353.631380000001</v>
      </c>
      <c r="H71" s="22">
        <f>SUM(H72:H79)</f>
        <v>11458.306430000001</v>
      </c>
      <c r="I71" s="22">
        <f t="shared" si="6"/>
        <v>92.752536299168739</v>
      </c>
    </row>
    <row r="72" spans="1:9" ht="20.399999999999999" x14ac:dyDescent="0.25">
      <c r="A72" s="38" t="s">
        <v>259</v>
      </c>
      <c r="B72" s="9" t="s">
        <v>41</v>
      </c>
      <c r="C72" s="6" t="s">
        <v>29</v>
      </c>
      <c r="D72" s="6" t="s">
        <v>80</v>
      </c>
      <c r="E72" s="6" t="s">
        <v>154</v>
      </c>
      <c r="F72" s="6" t="s">
        <v>40</v>
      </c>
      <c r="G72" s="10">
        <v>3200</v>
      </c>
      <c r="H72" s="10">
        <v>2906.16068</v>
      </c>
      <c r="I72" s="10">
        <f t="shared" si="6"/>
        <v>90.817521249999999</v>
      </c>
    </row>
    <row r="73" spans="1:9" ht="20.399999999999999" x14ac:dyDescent="0.25">
      <c r="A73" s="38" t="s">
        <v>260</v>
      </c>
      <c r="B73" s="9" t="s">
        <v>41</v>
      </c>
      <c r="C73" s="6" t="s">
        <v>29</v>
      </c>
      <c r="D73" s="6" t="s">
        <v>80</v>
      </c>
      <c r="E73" s="6" t="s">
        <v>155</v>
      </c>
      <c r="F73" s="6" t="s">
        <v>40</v>
      </c>
      <c r="G73" s="10">
        <v>5795.3840899999996</v>
      </c>
      <c r="H73" s="10">
        <v>5442.9322700000002</v>
      </c>
      <c r="I73" s="10">
        <f t="shared" si="6"/>
        <v>93.918404465923857</v>
      </c>
    </row>
    <row r="74" spans="1:9" ht="20.399999999999999" x14ac:dyDescent="0.25">
      <c r="A74" s="38" t="s">
        <v>85</v>
      </c>
      <c r="B74" s="9" t="s">
        <v>41</v>
      </c>
      <c r="C74" s="6" t="s">
        <v>29</v>
      </c>
      <c r="D74" s="6" t="s">
        <v>80</v>
      </c>
      <c r="E74" s="6" t="s">
        <v>203</v>
      </c>
      <c r="F74" s="6" t="s">
        <v>40</v>
      </c>
      <c r="G74" s="10">
        <v>400</v>
      </c>
      <c r="H74" s="10">
        <v>400</v>
      </c>
      <c r="I74" s="10">
        <f t="shared" si="6"/>
        <v>100</v>
      </c>
    </row>
    <row r="75" spans="1:9" ht="20.399999999999999" x14ac:dyDescent="0.25">
      <c r="A75" s="38" t="s">
        <v>129</v>
      </c>
      <c r="B75" s="9" t="s">
        <v>41</v>
      </c>
      <c r="C75" s="6" t="s">
        <v>29</v>
      </c>
      <c r="D75" s="6" t="s">
        <v>80</v>
      </c>
      <c r="E75" s="6" t="s">
        <v>204</v>
      </c>
      <c r="F75" s="6" t="s">
        <v>40</v>
      </c>
      <c r="G75" s="10">
        <v>585.67228999999998</v>
      </c>
      <c r="H75" s="10">
        <v>585.67228999999998</v>
      </c>
      <c r="I75" s="10">
        <f t="shared" si="6"/>
        <v>100</v>
      </c>
    </row>
    <row r="76" spans="1:9" ht="20.399999999999999" x14ac:dyDescent="0.25">
      <c r="A76" s="38" t="s">
        <v>194</v>
      </c>
      <c r="B76" s="9" t="s">
        <v>41</v>
      </c>
      <c r="C76" s="6" t="s">
        <v>29</v>
      </c>
      <c r="D76" s="6" t="s">
        <v>80</v>
      </c>
      <c r="E76" s="6" t="s">
        <v>212</v>
      </c>
      <c r="F76" s="6" t="s">
        <v>40</v>
      </c>
      <c r="G76" s="10">
        <v>500</v>
      </c>
      <c r="H76" s="10">
        <v>251.00819000000001</v>
      </c>
      <c r="I76" s="10">
        <f t="shared" si="6"/>
        <v>50.201638000000003</v>
      </c>
    </row>
    <row r="77" spans="1:9" ht="20.399999999999999" x14ac:dyDescent="0.25">
      <c r="A77" s="38" t="s">
        <v>90</v>
      </c>
      <c r="B77" s="9" t="s">
        <v>41</v>
      </c>
      <c r="C77" s="6" t="s">
        <v>29</v>
      </c>
      <c r="D77" s="6" t="s">
        <v>80</v>
      </c>
      <c r="E77" s="6" t="s">
        <v>205</v>
      </c>
      <c r="F77" s="6" t="s">
        <v>40</v>
      </c>
      <c r="G77" s="10">
        <v>1087</v>
      </c>
      <c r="H77" s="10">
        <v>1087</v>
      </c>
      <c r="I77" s="10">
        <f t="shared" si="6"/>
        <v>100</v>
      </c>
    </row>
    <row r="78" spans="1:9" ht="20.399999999999999" x14ac:dyDescent="0.25">
      <c r="A78" s="38" t="s">
        <v>195</v>
      </c>
      <c r="B78" s="9" t="s">
        <v>41</v>
      </c>
      <c r="C78" s="6" t="s">
        <v>29</v>
      </c>
      <c r="D78" s="6" t="s">
        <v>80</v>
      </c>
      <c r="E78" s="6" t="s">
        <v>211</v>
      </c>
      <c r="F78" s="6" t="s">
        <v>40</v>
      </c>
      <c r="G78" s="10">
        <v>163.69999999999999</v>
      </c>
      <c r="H78" s="10">
        <v>163.65299999999999</v>
      </c>
      <c r="I78" s="10">
        <f t="shared" si="6"/>
        <v>99.971288943188767</v>
      </c>
    </row>
    <row r="79" spans="1:9" ht="20.399999999999999" x14ac:dyDescent="0.25">
      <c r="A79" s="38" t="s">
        <v>91</v>
      </c>
      <c r="B79" s="9" t="s">
        <v>41</v>
      </c>
      <c r="C79" s="6" t="s">
        <v>29</v>
      </c>
      <c r="D79" s="6" t="s">
        <v>80</v>
      </c>
      <c r="E79" s="6" t="s">
        <v>253</v>
      </c>
      <c r="F79" s="6" t="s">
        <v>40</v>
      </c>
      <c r="G79" s="10">
        <v>621.875</v>
      </c>
      <c r="H79" s="10">
        <v>621.88</v>
      </c>
      <c r="I79" s="10">
        <f t="shared" si="6"/>
        <v>100.0008040201005</v>
      </c>
    </row>
    <row r="80" spans="1:9" x14ac:dyDescent="0.25">
      <c r="A80" s="18" t="s">
        <v>94</v>
      </c>
      <c r="B80" s="21" t="s">
        <v>87</v>
      </c>
      <c r="C80" s="18" t="s">
        <v>29</v>
      </c>
      <c r="D80" s="18" t="s">
        <v>86</v>
      </c>
      <c r="E80" s="26" t="s">
        <v>140</v>
      </c>
      <c r="F80" s="18" t="s">
        <v>28</v>
      </c>
      <c r="G80" s="22">
        <f>+G81</f>
        <v>499.08715000000007</v>
      </c>
      <c r="H80" s="22">
        <f>+H81</f>
        <v>465.83599000000004</v>
      </c>
      <c r="I80" s="22">
        <f t="shared" si="6"/>
        <v>93.337604464470786</v>
      </c>
    </row>
    <row r="81" spans="1:9" x14ac:dyDescent="0.25">
      <c r="A81" s="18" t="s">
        <v>261</v>
      </c>
      <c r="B81" s="21" t="s">
        <v>89</v>
      </c>
      <c r="C81" s="18" t="s">
        <v>29</v>
      </c>
      <c r="D81" s="18" t="s">
        <v>88</v>
      </c>
      <c r="E81" s="26" t="s">
        <v>143</v>
      </c>
      <c r="F81" s="18" t="s">
        <v>28</v>
      </c>
      <c r="G81" s="22">
        <f>SUM(G82:G86)</f>
        <v>499.08715000000007</v>
      </c>
      <c r="H81" s="22">
        <f>SUM(H82:H86)</f>
        <v>465.83599000000004</v>
      </c>
      <c r="I81" s="22">
        <f t="shared" si="6"/>
        <v>93.337604464470786</v>
      </c>
    </row>
    <row r="82" spans="1:9" ht="20.399999999999999" x14ac:dyDescent="0.25">
      <c r="A82" s="38" t="s">
        <v>97</v>
      </c>
      <c r="B82" s="9" t="s">
        <v>99</v>
      </c>
      <c r="C82" s="6" t="s">
        <v>29</v>
      </c>
      <c r="D82" s="6" t="s">
        <v>88</v>
      </c>
      <c r="E82" s="6" t="s">
        <v>141</v>
      </c>
      <c r="F82" s="6" t="s">
        <v>98</v>
      </c>
      <c r="G82" s="10">
        <v>32.325000000000003</v>
      </c>
      <c r="H82" s="10">
        <v>32.33</v>
      </c>
      <c r="I82" s="10">
        <f t="shared" si="6"/>
        <v>100.01546790409898</v>
      </c>
    </row>
    <row r="83" spans="1:9" ht="30.6" x14ac:dyDescent="0.25">
      <c r="A83" s="38" t="s">
        <v>100</v>
      </c>
      <c r="B83" s="9" t="s">
        <v>171</v>
      </c>
      <c r="C83" s="6" t="s">
        <v>29</v>
      </c>
      <c r="D83" s="6" t="s">
        <v>88</v>
      </c>
      <c r="E83" s="6" t="s">
        <v>141</v>
      </c>
      <c r="F83" s="6" t="s">
        <v>173</v>
      </c>
      <c r="G83" s="10">
        <v>9.7621500000000001</v>
      </c>
      <c r="H83" s="10">
        <v>9.7621500000000001</v>
      </c>
      <c r="I83" s="10">
        <f t="shared" si="6"/>
        <v>100</v>
      </c>
    </row>
    <row r="84" spans="1:9" ht="20.399999999999999" x14ac:dyDescent="0.25">
      <c r="A84" s="38" t="s">
        <v>101</v>
      </c>
      <c r="B84" s="9" t="s">
        <v>41</v>
      </c>
      <c r="C84" s="6" t="s">
        <v>29</v>
      </c>
      <c r="D84" s="6" t="s">
        <v>88</v>
      </c>
      <c r="E84" s="6" t="s">
        <v>141</v>
      </c>
      <c r="F84" s="6" t="s">
        <v>40</v>
      </c>
      <c r="G84" s="10">
        <v>131.25290000000001</v>
      </c>
      <c r="H84" s="10">
        <v>98.531790000000001</v>
      </c>
      <c r="I84" s="10">
        <f t="shared" si="6"/>
        <v>75.070181306470175</v>
      </c>
    </row>
    <row r="85" spans="1:9" x14ac:dyDescent="0.25">
      <c r="A85" s="38" t="s">
        <v>102</v>
      </c>
      <c r="B85" s="9" t="s">
        <v>255</v>
      </c>
      <c r="C85" s="6" t="s">
        <v>29</v>
      </c>
      <c r="D85" s="6" t="s">
        <v>88</v>
      </c>
      <c r="E85" s="6" t="s">
        <v>254</v>
      </c>
      <c r="F85" s="6" t="s">
        <v>98</v>
      </c>
      <c r="G85" s="10">
        <v>250.05</v>
      </c>
      <c r="H85" s="10">
        <v>249.78</v>
      </c>
      <c r="I85" s="10">
        <f t="shared" ref="I85:I86" si="9">+H85/G85*100</f>
        <v>99.892021595680859</v>
      </c>
    </row>
    <row r="86" spans="1:9" ht="30.6" x14ac:dyDescent="0.25">
      <c r="A86" s="38" t="s">
        <v>103</v>
      </c>
      <c r="B86" s="9" t="s">
        <v>171</v>
      </c>
      <c r="C86" s="6" t="s">
        <v>29</v>
      </c>
      <c r="D86" s="6" t="s">
        <v>88</v>
      </c>
      <c r="E86" s="6" t="s">
        <v>254</v>
      </c>
      <c r="F86" s="6" t="s">
        <v>173</v>
      </c>
      <c r="G86" s="10">
        <v>75.697100000000006</v>
      </c>
      <c r="H86" s="10">
        <v>75.432050000000004</v>
      </c>
      <c r="I86" s="10">
        <f t="shared" si="9"/>
        <v>99.649854485838958</v>
      </c>
    </row>
    <row r="87" spans="1:9" x14ac:dyDescent="0.25">
      <c r="A87" s="18" t="s">
        <v>106</v>
      </c>
      <c r="B87" s="21" t="s">
        <v>105</v>
      </c>
      <c r="C87" s="18" t="s">
        <v>29</v>
      </c>
      <c r="D87" s="18" t="s">
        <v>104</v>
      </c>
      <c r="E87" s="18" t="s">
        <v>28</v>
      </c>
      <c r="F87" s="18" t="s">
        <v>28</v>
      </c>
      <c r="G87" s="22">
        <f t="shared" ref="G87:H89" si="10">+G88</f>
        <v>515</v>
      </c>
      <c r="H87" s="22">
        <f t="shared" si="10"/>
        <v>514.82000000000005</v>
      </c>
      <c r="I87" s="22">
        <f t="shared" si="6"/>
        <v>99.965048543689335</v>
      </c>
    </row>
    <row r="88" spans="1:9" x14ac:dyDescent="0.25">
      <c r="A88" s="18" t="s">
        <v>109</v>
      </c>
      <c r="B88" s="21" t="s">
        <v>108</v>
      </c>
      <c r="C88" s="18" t="s">
        <v>29</v>
      </c>
      <c r="D88" s="18" t="s">
        <v>107</v>
      </c>
      <c r="E88" s="18" t="s">
        <v>28</v>
      </c>
      <c r="F88" s="18" t="s">
        <v>28</v>
      </c>
      <c r="G88" s="22">
        <f t="shared" si="10"/>
        <v>515</v>
      </c>
      <c r="H88" s="22">
        <f t="shared" si="10"/>
        <v>514.82000000000005</v>
      </c>
      <c r="I88" s="22">
        <f t="shared" si="6"/>
        <v>99.965048543689335</v>
      </c>
    </row>
    <row r="89" spans="1:9" ht="20.399999999999999" x14ac:dyDescent="0.25">
      <c r="A89" s="18" t="s">
        <v>110</v>
      </c>
      <c r="B89" s="21" t="s">
        <v>121</v>
      </c>
      <c r="C89" s="18" t="s">
        <v>29</v>
      </c>
      <c r="D89" s="18" t="s">
        <v>107</v>
      </c>
      <c r="E89" s="18" t="s">
        <v>169</v>
      </c>
      <c r="F89" s="18" t="s">
        <v>28</v>
      </c>
      <c r="G89" s="22">
        <f t="shared" si="10"/>
        <v>515</v>
      </c>
      <c r="H89" s="22">
        <f t="shared" si="10"/>
        <v>514.82000000000005</v>
      </c>
      <c r="I89" s="22">
        <f t="shared" si="6"/>
        <v>99.965048543689335</v>
      </c>
    </row>
    <row r="90" spans="1:9" ht="20.399999999999999" x14ac:dyDescent="0.25">
      <c r="A90" s="38" t="s">
        <v>113</v>
      </c>
      <c r="B90" s="2" t="s">
        <v>112</v>
      </c>
      <c r="C90" s="1" t="s">
        <v>29</v>
      </c>
      <c r="D90" s="1" t="s">
        <v>107</v>
      </c>
      <c r="E90" s="1" t="s">
        <v>170</v>
      </c>
      <c r="F90" s="1" t="s">
        <v>111</v>
      </c>
      <c r="G90" s="3">
        <v>515</v>
      </c>
      <c r="H90" s="3">
        <v>514.82000000000005</v>
      </c>
      <c r="I90" s="10">
        <f t="shared" si="6"/>
        <v>99.965048543689335</v>
      </c>
    </row>
    <row r="91" spans="1:9" x14ac:dyDescent="0.25">
      <c r="A91" s="18" t="s">
        <v>114</v>
      </c>
      <c r="B91" s="21" t="s">
        <v>116</v>
      </c>
      <c r="C91" s="18" t="s">
        <v>29</v>
      </c>
      <c r="D91" s="18" t="s">
        <v>115</v>
      </c>
      <c r="E91" s="26" t="s">
        <v>140</v>
      </c>
      <c r="F91" s="18" t="s">
        <v>28</v>
      </c>
      <c r="G91" s="22">
        <f>+G92</f>
        <v>2242.09</v>
      </c>
      <c r="H91" s="22">
        <f>+H92</f>
        <v>2127.98</v>
      </c>
      <c r="I91" s="22">
        <f t="shared" si="6"/>
        <v>94.910552207984509</v>
      </c>
    </row>
    <row r="92" spans="1:9" x14ac:dyDescent="0.25">
      <c r="A92" s="18" t="s">
        <v>130</v>
      </c>
      <c r="B92" s="21" t="s">
        <v>118</v>
      </c>
      <c r="C92" s="18" t="s">
        <v>29</v>
      </c>
      <c r="D92" s="18" t="s">
        <v>117</v>
      </c>
      <c r="E92" s="18" t="s">
        <v>143</v>
      </c>
      <c r="F92" s="18" t="s">
        <v>28</v>
      </c>
      <c r="G92" s="22">
        <f>+G93</f>
        <v>2242.09</v>
      </c>
      <c r="H92" s="22">
        <f>+H93</f>
        <v>2127.98</v>
      </c>
      <c r="I92" s="22">
        <f t="shared" ref="I92:I96" si="11">+H92/G92*100</f>
        <v>94.910552207984509</v>
      </c>
    </row>
    <row r="93" spans="1:9" ht="20.399999999999999" x14ac:dyDescent="0.25">
      <c r="A93" s="18" t="s">
        <v>134</v>
      </c>
      <c r="B93" s="27" t="s">
        <v>122</v>
      </c>
      <c r="C93" s="26" t="s">
        <v>29</v>
      </c>
      <c r="D93" s="26" t="s">
        <v>117</v>
      </c>
      <c r="E93" s="18" t="s">
        <v>142</v>
      </c>
      <c r="F93" s="26" t="s">
        <v>28</v>
      </c>
      <c r="G93" s="28">
        <f>SUM(G94:G95)</f>
        <v>2242.09</v>
      </c>
      <c r="H93" s="28">
        <f>SUM(H94:H95)</f>
        <v>2127.98</v>
      </c>
      <c r="I93" s="22">
        <f t="shared" si="11"/>
        <v>94.910552207984509</v>
      </c>
    </row>
    <row r="94" spans="1:9" ht="20.399999999999999" x14ac:dyDescent="0.25">
      <c r="A94" s="38" t="s">
        <v>196</v>
      </c>
      <c r="B94" s="9" t="s">
        <v>41</v>
      </c>
      <c r="C94" s="6" t="s">
        <v>29</v>
      </c>
      <c r="D94" s="6" t="s">
        <v>117</v>
      </c>
      <c r="E94" s="6" t="s">
        <v>142</v>
      </c>
      <c r="F94" s="6" t="s">
        <v>40</v>
      </c>
      <c r="G94" s="10">
        <v>1842.09</v>
      </c>
      <c r="H94" s="10">
        <v>1727.98</v>
      </c>
      <c r="I94" s="10">
        <f t="shared" si="11"/>
        <v>93.805405816219618</v>
      </c>
    </row>
    <row r="95" spans="1:9" ht="20.399999999999999" x14ac:dyDescent="0.25">
      <c r="A95" s="38" t="s">
        <v>197</v>
      </c>
      <c r="B95" s="9" t="s">
        <v>41</v>
      </c>
      <c r="C95" s="6" t="s">
        <v>29</v>
      </c>
      <c r="D95" s="6" t="s">
        <v>117</v>
      </c>
      <c r="E95" s="6" t="s">
        <v>256</v>
      </c>
      <c r="F95" s="6" t="s">
        <v>40</v>
      </c>
      <c r="G95" s="10">
        <v>400</v>
      </c>
      <c r="H95" s="10">
        <v>400</v>
      </c>
      <c r="I95" s="10">
        <f t="shared" si="11"/>
        <v>100</v>
      </c>
    </row>
    <row r="96" spans="1:9" x14ac:dyDescent="0.25">
      <c r="A96" s="18" t="s">
        <v>262</v>
      </c>
      <c r="B96" s="30" t="s">
        <v>119</v>
      </c>
      <c r="C96" s="29" t="s">
        <v>28</v>
      </c>
      <c r="D96" s="29" t="s">
        <v>28</v>
      </c>
      <c r="E96" s="29" t="s">
        <v>28</v>
      </c>
      <c r="F96" s="31" t="s">
        <v>28</v>
      </c>
      <c r="G96" s="20">
        <f>+G11</f>
        <v>45661.385890000005</v>
      </c>
      <c r="H96" s="20">
        <f>+H11</f>
        <v>40576.101880000002</v>
      </c>
      <c r="I96" s="22">
        <f t="shared" si="11"/>
        <v>88.863053735927679</v>
      </c>
    </row>
    <row r="97" spans="1:9" ht="26.25" customHeight="1" x14ac:dyDescent="0.25">
      <c r="A97" s="18" t="s">
        <v>221</v>
      </c>
      <c r="B97" s="32" t="s">
        <v>133</v>
      </c>
      <c r="C97" s="29"/>
      <c r="D97" s="18"/>
      <c r="E97" s="29"/>
      <c r="F97" s="31"/>
      <c r="G97" s="33"/>
      <c r="H97" s="33"/>
      <c r="I97" s="36"/>
    </row>
    <row r="98" spans="1:9" x14ac:dyDescent="0.25">
      <c r="A98" s="18" t="s">
        <v>222</v>
      </c>
      <c r="B98" s="21" t="s">
        <v>93</v>
      </c>
      <c r="C98" s="18" t="s">
        <v>29</v>
      </c>
      <c r="D98" s="18" t="s">
        <v>92</v>
      </c>
      <c r="E98" s="18" t="s">
        <v>28</v>
      </c>
      <c r="F98" s="18" t="s">
        <v>28</v>
      </c>
      <c r="G98" s="22">
        <f>+G99</f>
        <v>7360.6891999999998</v>
      </c>
      <c r="H98" s="22">
        <f>+H99</f>
        <v>6874.2768000000015</v>
      </c>
      <c r="I98" s="22">
        <f t="shared" ref="I98:I114" si="12">+H98/G98*100</f>
        <v>93.391754674276996</v>
      </c>
    </row>
    <row r="99" spans="1:9" x14ac:dyDescent="0.25">
      <c r="A99" s="18" t="s">
        <v>223</v>
      </c>
      <c r="B99" s="21" t="s">
        <v>96</v>
      </c>
      <c r="C99" s="18" t="s">
        <v>29</v>
      </c>
      <c r="D99" s="18" t="s">
        <v>95</v>
      </c>
      <c r="E99" s="18" t="s">
        <v>28</v>
      </c>
      <c r="F99" s="18" t="s">
        <v>28</v>
      </c>
      <c r="G99" s="22">
        <f>+G100</f>
        <v>7360.6891999999998</v>
      </c>
      <c r="H99" s="22">
        <f>+H100</f>
        <v>6874.2768000000015</v>
      </c>
      <c r="I99" s="22">
        <f t="shared" si="12"/>
        <v>93.391754674276996</v>
      </c>
    </row>
    <row r="100" spans="1:9" ht="20.399999999999999" x14ac:dyDescent="0.25">
      <c r="A100" s="18" t="s">
        <v>224</v>
      </c>
      <c r="B100" s="27" t="s">
        <v>120</v>
      </c>
      <c r="C100" s="26" t="s">
        <v>29</v>
      </c>
      <c r="D100" s="26" t="s">
        <v>95</v>
      </c>
      <c r="E100" s="26" t="s">
        <v>139</v>
      </c>
      <c r="F100" s="26" t="s">
        <v>28</v>
      </c>
      <c r="G100" s="28">
        <f>SUM(G101:G114)</f>
        <v>7360.6891999999998</v>
      </c>
      <c r="H100" s="28">
        <f>SUM(H101:H114)</f>
        <v>6874.2768000000015</v>
      </c>
      <c r="I100" s="22">
        <f t="shared" si="12"/>
        <v>93.391754674276996</v>
      </c>
    </row>
    <row r="101" spans="1:9" ht="20.399999999999999" x14ac:dyDescent="0.25">
      <c r="A101" s="38" t="s">
        <v>225</v>
      </c>
      <c r="B101" s="9" t="s">
        <v>99</v>
      </c>
      <c r="C101" s="6" t="s">
        <v>29</v>
      </c>
      <c r="D101" s="6" t="s">
        <v>95</v>
      </c>
      <c r="E101" s="6" t="s">
        <v>138</v>
      </c>
      <c r="F101" s="6" t="s">
        <v>98</v>
      </c>
      <c r="G101" s="10">
        <v>2601.9591999999998</v>
      </c>
      <c r="H101" s="10">
        <v>2580.6774</v>
      </c>
      <c r="I101" s="10">
        <f t="shared" si="12"/>
        <v>99.182085560757457</v>
      </c>
    </row>
    <row r="102" spans="1:9" ht="30.6" x14ac:dyDescent="0.25">
      <c r="A102" s="38" t="s">
        <v>226</v>
      </c>
      <c r="B102" s="9" t="s">
        <v>171</v>
      </c>
      <c r="C102" s="6" t="s">
        <v>29</v>
      </c>
      <c r="D102" s="6" t="s">
        <v>95</v>
      </c>
      <c r="E102" s="6" t="s">
        <v>138</v>
      </c>
      <c r="F102" s="6" t="s">
        <v>173</v>
      </c>
      <c r="G102" s="10">
        <v>804.33</v>
      </c>
      <c r="H102" s="10">
        <v>804.33</v>
      </c>
      <c r="I102" s="10">
        <f t="shared" si="12"/>
        <v>100</v>
      </c>
    </row>
    <row r="103" spans="1:9" ht="20.399999999999999" x14ac:dyDescent="0.25">
      <c r="A103" s="38" t="s">
        <v>227</v>
      </c>
      <c r="B103" s="9" t="s">
        <v>181</v>
      </c>
      <c r="C103" s="6" t="s">
        <v>29</v>
      </c>
      <c r="D103" s="6" t="s">
        <v>95</v>
      </c>
      <c r="E103" s="6" t="s">
        <v>138</v>
      </c>
      <c r="F103" s="6" t="s">
        <v>182</v>
      </c>
      <c r="G103" s="10">
        <v>13</v>
      </c>
      <c r="H103" s="10">
        <v>10.01911</v>
      </c>
      <c r="I103" s="10">
        <f t="shared" si="12"/>
        <v>77.070076923076925</v>
      </c>
    </row>
    <row r="104" spans="1:9" ht="20.399999999999999" x14ac:dyDescent="0.25">
      <c r="A104" s="38" t="s">
        <v>228</v>
      </c>
      <c r="B104" s="9" t="s">
        <v>41</v>
      </c>
      <c r="C104" s="6" t="s">
        <v>29</v>
      </c>
      <c r="D104" s="6" t="s">
        <v>95</v>
      </c>
      <c r="E104" s="6" t="s">
        <v>138</v>
      </c>
      <c r="F104" s="6" t="s">
        <v>40</v>
      </c>
      <c r="G104" s="10">
        <f>1575.8+40</f>
        <v>1615.8</v>
      </c>
      <c r="H104" s="10">
        <f>1396.09521+40</f>
        <v>1436.09521</v>
      </c>
      <c r="I104" s="10">
        <f t="shared" si="12"/>
        <v>88.878277633370459</v>
      </c>
    </row>
    <row r="105" spans="1:9" ht="20.399999999999999" x14ac:dyDescent="0.25">
      <c r="A105" s="38" t="s">
        <v>245</v>
      </c>
      <c r="B105" s="9" t="s">
        <v>41</v>
      </c>
      <c r="C105" s="6" t="s">
        <v>29</v>
      </c>
      <c r="D105" s="6" t="s">
        <v>95</v>
      </c>
      <c r="E105" s="6" t="s">
        <v>138</v>
      </c>
      <c r="F105" s="6" t="s">
        <v>207</v>
      </c>
      <c r="G105" s="10">
        <f>20</f>
        <v>20</v>
      </c>
      <c r="H105" s="10">
        <v>7.0289999999999999</v>
      </c>
      <c r="I105" s="10">
        <f t="shared" si="12"/>
        <v>35.144999999999996</v>
      </c>
    </row>
    <row r="106" spans="1:9" ht="20.399999999999999" x14ac:dyDescent="0.25">
      <c r="A106" s="38" t="s">
        <v>229</v>
      </c>
      <c r="B106" s="9" t="s">
        <v>41</v>
      </c>
      <c r="C106" s="6" t="s">
        <v>29</v>
      </c>
      <c r="D106" s="6" t="s">
        <v>95</v>
      </c>
      <c r="E106" s="6" t="s">
        <v>138</v>
      </c>
      <c r="F106" s="6" t="s">
        <v>198</v>
      </c>
      <c r="G106" s="10">
        <v>70</v>
      </c>
      <c r="H106" s="10">
        <v>48.775489999999998</v>
      </c>
      <c r="I106" s="10">
        <f t="shared" ref="I106" si="13">+H106/G106*100</f>
        <v>69.679271428571425</v>
      </c>
    </row>
    <row r="107" spans="1:9" ht="20.399999999999999" x14ac:dyDescent="0.25">
      <c r="A107" s="38" t="s">
        <v>230</v>
      </c>
      <c r="B107" s="9" t="s">
        <v>200</v>
      </c>
      <c r="C107" s="6" t="s">
        <v>29</v>
      </c>
      <c r="D107" s="6" t="s">
        <v>95</v>
      </c>
      <c r="E107" s="6" t="s">
        <v>138</v>
      </c>
      <c r="F107" s="6" t="s">
        <v>177</v>
      </c>
      <c r="G107" s="10">
        <v>68.599999999999994</v>
      </c>
      <c r="H107" s="10">
        <v>68.599999999999994</v>
      </c>
      <c r="I107" s="10">
        <f t="shared" si="12"/>
        <v>100</v>
      </c>
    </row>
    <row r="108" spans="1:9" ht="20.399999999999999" x14ac:dyDescent="0.25">
      <c r="A108" s="38" t="s">
        <v>231</v>
      </c>
      <c r="B108" s="9" t="s">
        <v>99</v>
      </c>
      <c r="C108" s="6" t="s">
        <v>29</v>
      </c>
      <c r="D108" s="6" t="s">
        <v>95</v>
      </c>
      <c r="E108" s="6" t="s">
        <v>137</v>
      </c>
      <c r="F108" s="6" t="s">
        <v>98</v>
      </c>
      <c r="G108" s="10">
        <v>663</v>
      </c>
      <c r="H108" s="10">
        <v>610.38851</v>
      </c>
      <c r="I108" s="10">
        <f t="shared" si="12"/>
        <v>92.064631975867272</v>
      </c>
    </row>
    <row r="109" spans="1:9" ht="30.6" x14ac:dyDescent="0.25">
      <c r="A109" s="38" t="s">
        <v>232</v>
      </c>
      <c r="B109" s="9" t="s">
        <v>171</v>
      </c>
      <c r="C109" s="6" t="s">
        <v>29</v>
      </c>
      <c r="D109" s="6" t="s">
        <v>95</v>
      </c>
      <c r="E109" s="6" t="s">
        <v>137</v>
      </c>
      <c r="F109" s="6" t="s">
        <v>182</v>
      </c>
      <c r="G109" s="10">
        <v>5</v>
      </c>
      <c r="H109" s="10">
        <v>3.08</v>
      </c>
      <c r="I109" s="10">
        <f t="shared" ref="I109" si="14">+H109/G109*100</f>
        <v>61.6</v>
      </c>
    </row>
    <row r="110" spans="1:9" ht="30.6" x14ac:dyDescent="0.25">
      <c r="A110" s="38" t="s">
        <v>233</v>
      </c>
      <c r="B110" s="9" t="s">
        <v>171</v>
      </c>
      <c r="C110" s="6" t="s">
        <v>29</v>
      </c>
      <c r="D110" s="6" t="s">
        <v>95</v>
      </c>
      <c r="E110" s="6" t="s">
        <v>137</v>
      </c>
      <c r="F110" s="6" t="s">
        <v>173</v>
      </c>
      <c r="G110" s="10">
        <v>242</v>
      </c>
      <c r="H110" s="10">
        <v>221.9665</v>
      </c>
      <c r="I110" s="10">
        <f t="shared" si="12"/>
        <v>91.721694214876024</v>
      </c>
    </row>
    <row r="111" spans="1:9" ht="20.399999999999999" x14ac:dyDescent="0.25">
      <c r="A111" s="38" t="s">
        <v>234</v>
      </c>
      <c r="B111" s="9" t="s">
        <v>41</v>
      </c>
      <c r="C111" s="6" t="s">
        <v>29</v>
      </c>
      <c r="D111" s="6" t="s">
        <v>95</v>
      </c>
      <c r="E111" s="6" t="s">
        <v>137</v>
      </c>
      <c r="F111" s="6" t="s">
        <v>40</v>
      </c>
      <c r="G111" s="10">
        <f>240+20</f>
        <v>260</v>
      </c>
      <c r="H111" s="10">
        <f>218.6543+6.719</f>
        <v>225.3733</v>
      </c>
      <c r="I111" s="10">
        <f t="shared" si="12"/>
        <v>86.682038461538454</v>
      </c>
    </row>
    <row r="112" spans="1:9" ht="20.399999999999999" x14ac:dyDescent="0.25">
      <c r="A112" s="38" t="s">
        <v>235</v>
      </c>
      <c r="B112" s="9" t="s">
        <v>99</v>
      </c>
      <c r="C112" s="6" t="s">
        <v>29</v>
      </c>
      <c r="D112" s="6" t="s">
        <v>95</v>
      </c>
      <c r="E112" s="6" t="s">
        <v>206</v>
      </c>
      <c r="F112" s="6" t="s">
        <v>98</v>
      </c>
      <c r="G112" s="10">
        <v>412.44450000000001</v>
      </c>
      <c r="H112" s="10">
        <v>412.44450000000001</v>
      </c>
      <c r="I112" s="10">
        <f t="shared" si="12"/>
        <v>100</v>
      </c>
    </row>
    <row r="113" spans="1:9" ht="30.6" x14ac:dyDescent="0.25">
      <c r="A113" s="38" t="s">
        <v>263</v>
      </c>
      <c r="B113" s="14" t="s">
        <v>171</v>
      </c>
      <c r="C113" s="13" t="s">
        <v>29</v>
      </c>
      <c r="D113" s="13" t="s">
        <v>95</v>
      </c>
      <c r="E113" s="13" t="s">
        <v>206</v>
      </c>
      <c r="F113" s="13" t="s">
        <v>173</v>
      </c>
      <c r="G113" s="15">
        <v>124.55549999999999</v>
      </c>
      <c r="H113" s="10">
        <v>124.56</v>
      </c>
      <c r="I113" s="10">
        <f t="shared" si="12"/>
        <v>100.00361284728496</v>
      </c>
    </row>
    <row r="114" spans="1:9" ht="20.399999999999999" x14ac:dyDescent="0.25">
      <c r="A114" s="38" t="s">
        <v>236</v>
      </c>
      <c r="B114" s="9" t="s">
        <v>41</v>
      </c>
      <c r="C114" s="6" t="s">
        <v>29</v>
      </c>
      <c r="D114" s="6" t="s">
        <v>95</v>
      </c>
      <c r="E114" s="6" t="s">
        <v>136</v>
      </c>
      <c r="F114" s="6" t="s">
        <v>40</v>
      </c>
      <c r="G114" s="10">
        <v>460</v>
      </c>
      <c r="H114" s="10">
        <v>320.93777999999998</v>
      </c>
      <c r="I114" s="10">
        <f t="shared" si="12"/>
        <v>69.769082608695641</v>
      </c>
    </row>
  </sheetData>
  <mergeCells count="12">
    <mergeCell ref="H8:H9"/>
    <mergeCell ref="I8:I9"/>
    <mergeCell ref="A7:B7"/>
    <mergeCell ref="B8:B9"/>
    <mergeCell ref="C8:F8"/>
    <mergeCell ref="G8:G9"/>
    <mergeCell ref="A8:A9"/>
    <mergeCell ref="E1:G1"/>
    <mergeCell ref="E2:G2"/>
    <mergeCell ref="E3:G3"/>
    <mergeCell ref="A5:I5"/>
    <mergeCell ref="A6:I6"/>
  </mergeCells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2018-01-12T13:44:47Z</cp:lastPrinted>
  <dcterms:created xsi:type="dcterms:W3CDTF">1996-10-08T23:32:33Z</dcterms:created>
  <dcterms:modified xsi:type="dcterms:W3CDTF">2018-05-04T07:09:50Z</dcterms:modified>
</cp:coreProperties>
</file>