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G54" i="12" l="1"/>
  <c r="G53" i="12" s="1"/>
  <c r="G57" i="12"/>
  <c r="G63" i="12"/>
  <c r="G65" i="12"/>
  <c r="G69" i="12"/>
  <c r="G74" i="12"/>
  <c r="G78" i="12"/>
  <c r="G86" i="12"/>
  <c r="G92" i="12"/>
  <c r="G68" i="12" l="1"/>
  <c r="G56" i="12"/>
  <c r="I83" i="12"/>
  <c r="H69" i="12"/>
  <c r="H74" i="12" l="1"/>
  <c r="I77" i="12"/>
  <c r="H78" i="12"/>
  <c r="H92" i="12"/>
  <c r="H91" i="12" s="1"/>
  <c r="H102" i="12"/>
  <c r="H101" i="12" s="1"/>
  <c r="I97" i="12"/>
  <c r="I96" i="12"/>
  <c r="I95" i="12"/>
  <c r="H34" i="12"/>
  <c r="H121" i="12"/>
  <c r="I78" i="12" l="1"/>
  <c r="I123" i="12"/>
  <c r="I122" i="12"/>
  <c r="I94" i="12"/>
  <c r="H39" i="12"/>
  <c r="H38" i="12" s="1"/>
  <c r="I23" i="12"/>
  <c r="I29" i="12"/>
  <c r="I30" i="12"/>
  <c r="I31" i="12"/>
  <c r="G102" i="12"/>
  <c r="G121" i="12"/>
  <c r="G120" i="12" s="1"/>
  <c r="I118" i="12" l="1"/>
  <c r="I117" i="12"/>
  <c r="I116" i="12"/>
  <c r="I115" i="12" l="1"/>
  <c r="G16" i="12"/>
  <c r="G34" i="12"/>
  <c r="I76" i="12"/>
  <c r="I75" i="12"/>
  <c r="I73" i="12"/>
  <c r="I72" i="12"/>
  <c r="I35" i="12"/>
  <c r="I36" i="12"/>
  <c r="I37" i="12"/>
  <c r="I34" i="12" l="1"/>
  <c r="I113" i="12"/>
  <c r="I112" i="12"/>
  <c r="I111" i="12"/>
  <c r="I110" i="12"/>
  <c r="I109" i="12"/>
  <c r="I108" i="12"/>
  <c r="I107" i="12"/>
  <c r="I106" i="12"/>
  <c r="I105" i="12"/>
  <c r="I104" i="12"/>
  <c r="I103" i="12"/>
  <c r="I124" i="12"/>
  <c r="I93" i="12"/>
  <c r="I89" i="12"/>
  <c r="I88" i="12"/>
  <c r="I87" i="12"/>
  <c r="I84" i="12"/>
  <c r="I82" i="12"/>
  <c r="I81" i="12"/>
  <c r="I80" i="12"/>
  <c r="I79" i="12"/>
  <c r="I71" i="12"/>
  <c r="I70" i="12"/>
  <c r="I67" i="12"/>
  <c r="I66" i="12"/>
  <c r="I64" i="12"/>
  <c r="I61" i="12"/>
  <c r="I62" i="12"/>
  <c r="I60" i="12"/>
  <c r="I59" i="12"/>
  <c r="I58" i="12"/>
  <c r="I55" i="12"/>
  <c r="I52" i="12"/>
  <c r="I51" i="12"/>
  <c r="I48" i="12"/>
  <c r="I47" i="12"/>
  <c r="I43" i="12"/>
  <c r="I38" i="12"/>
  <c r="I33" i="12"/>
  <c r="I25" i="12"/>
  <c r="I32" i="12"/>
  <c r="I28" i="12"/>
  <c r="I27" i="12"/>
  <c r="I26" i="12"/>
  <c r="I24" i="12"/>
  <c r="I22" i="12"/>
  <c r="I21" i="12"/>
  <c r="I20" i="12"/>
  <c r="I19" i="12"/>
  <c r="I18" i="12"/>
  <c r="I17" i="12"/>
  <c r="I15" i="12"/>
  <c r="H16" i="12"/>
  <c r="H14" i="12"/>
  <c r="H42" i="12"/>
  <c r="H46" i="12"/>
  <c r="H45" i="12" s="1"/>
  <c r="H57" i="12"/>
  <c r="H63" i="12"/>
  <c r="H65" i="12"/>
  <c r="H86" i="12"/>
  <c r="H85" i="12" s="1"/>
  <c r="H90" i="12"/>
  <c r="H54" i="12"/>
  <c r="G14" i="12"/>
  <c r="G42" i="12"/>
  <c r="G41" i="12" s="1"/>
  <c r="G13" i="12" l="1"/>
  <c r="H56" i="12"/>
  <c r="I74" i="12"/>
  <c r="H68" i="12"/>
  <c r="I68" i="12" s="1"/>
  <c r="I102" i="12"/>
  <c r="I69" i="12"/>
  <c r="I57" i="12"/>
  <c r="I42" i="12"/>
  <c r="I16" i="12"/>
  <c r="I86" i="12"/>
  <c r="H41" i="12"/>
  <c r="I41" i="12" s="1"/>
  <c r="I14" i="12"/>
  <c r="H53" i="12"/>
  <c r="H44" i="12"/>
  <c r="H13" i="12" l="1"/>
  <c r="I65" i="12"/>
  <c r="I54" i="12"/>
  <c r="I13" i="12" l="1"/>
  <c r="I53" i="12"/>
  <c r="I114" i="12" l="1"/>
  <c r="H50" i="12"/>
  <c r="I39" i="12"/>
  <c r="I40" i="12"/>
  <c r="H49" i="12" l="1"/>
  <c r="H12" i="12" s="1"/>
  <c r="G85" i="12"/>
  <c r="I85" i="12" s="1"/>
  <c r="G46" i="12" l="1"/>
  <c r="I46" i="12" s="1"/>
  <c r="I56" i="12" l="1"/>
  <c r="I63" i="12"/>
  <c r="G45" i="12"/>
  <c r="I45" i="12" s="1"/>
  <c r="I92" i="12"/>
  <c r="G91" i="12" l="1"/>
  <c r="I91" i="12" s="1"/>
  <c r="G119" i="12"/>
  <c r="G101" i="12" s="1"/>
  <c r="G100" i="12" s="1"/>
  <c r="G44" i="12"/>
  <c r="I44" i="12" l="1"/>
  <c r="G90" i="12"/>
  <c r="G50" i="12"/>
  <c r="G49" i="12" s="1"/>
  <c r="G12" i="12" s="1"/>
  <c r="I101" i="12" l="1"/>
  <c r="I90" i="12"/>
  <c r="G98" i="12"/>
  <c r="I50" i="12"/>
  <c r="I49" i="12" l="1"/>
  <c r="I121" i="12" l="1"/>
  <c r="H120" i="12"/>
  <c r="I120" i="12" s="1"/>
  <c r="H119" i="12" l="1"/>
  <c r="H100" i="12" s="1"/>
  <c r="H98" i="12" l="1"/>
  <c r="I98" i="12" s="1"/>
  <c r="I100" i="12"/>
  <c r="I119" i="12"/>
  <c r="I12" i="12" l="1"/>
</calcChain>
</file>

<file path=xl/sharedStrings.xml><?xml version="1.0" encoding="utf-8"?>
<sst xmlns="http://schemas.openxmlformats.org/spreadsheetml/2006/main" count="701" uniqueCount="287">
  <si>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</si>
  <si>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</si>
  <si>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</si>
  <si>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</si>
  <si>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</si>
  <si>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</si>
  <si>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</si>
  <si>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</si>
  <si>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</si>
  <si>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</si>
  <si>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</si>
  <si>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</si>
  <si>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</si>
  <si>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</si>
  <si>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</si>
  <si>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</si>
  <si>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</si>
  <si>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</si>
  <si>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</si>
  <si>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</si>
  <si>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</si>
  <si>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</si>
  <si>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</si>
  <si>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</si>
  <si>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</si>
  <si>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</si>
  <si>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</si>
  <si>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</si>
  <si>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</si>
  <si>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</si>
  <si>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</si>
  <si>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</si>
  <si>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</si>
  <si>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</si>
  <si>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</si>
  <si>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</si>
  <si>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</si>
  <si>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</si>
  <si>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</si>
  <si>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</si>
  <si>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</si>
  <si>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</si>
  <si>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</si>
  <si>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</si>
  <si>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</si>
  <si>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</si>
  <si>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</si>
  <si>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</si>
  <si>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</si>
  <si>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</si>
  <si>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</si>
  <si>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</si>
  <si>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</si>
  <si>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</si>
  <si>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</si>
  <si>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</si>
  <si>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</si>
  <si>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</si>
  <si>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</si>
  <si>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</si>
  <si>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</si>
  <si>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</si>
  <si>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</si>
  <si>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</si>
  <si>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</si>
  <si>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</si>
  <si>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</si>
  <si>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</si>
  <si>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</si>
  <si>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</si>
  <si>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</si>
  <si>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</si>
  <si>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</si>
  <si>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</si>
  <si>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</si>
  <si>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</si>
  <si>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</si>
  <si>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</si>
  <si>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</si>
  <si>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</si>
  <si>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</si>
  <si>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</si>
  <si>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</si>
  <si>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</si>
  <si>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</si>
  <si>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</si>
  <si>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</si>
  <si>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</si>
  <si>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</si>
  <si>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</si>
  <si>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</si>
  <si>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</si>
  <si>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</si>
  <si>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</si>
  <si>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</si>
  <si>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</si>
  <si>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</si>
  <si>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</si>
  <si>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</si>
  <si>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</si>
  <si>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</si>
  <si>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</si>
  <si>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</si>
  <si>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</si>
  <si>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</si>
  <si>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</si>
  <si>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</si>
  <si>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</si>
  <si>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</si>
  <si>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</si>
  <si>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</si>
  <si>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</si>
  <si>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</si>
  <si>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</si>
  <si>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</si>
  <si>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</si>
  <si>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</si>
  <si>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</si>
  <si>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</si>
  <si>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</si>
  <si>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</si>
  <si>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</si>
  <si>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</si>
  <si>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</si>
  <si>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</si>
  <si>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</si>
  <si>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</si>
  <si>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</si>
  <si>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</si>
  <si>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</si>
  <si>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</si>
  <si>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</si>
  <si>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</si>
  <si>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</si>
  <si>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</si>
  <si>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</si>
  <si>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</si>
  <si>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</si>
  <si>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</si>
  <si>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</si>
  <si>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</si>
  <si>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</si>
  <si>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</si>
  <si>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</si>
  <si>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</si>
  <si>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</si>
  <si>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</si>
  <si>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Ведомственная структура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</si>
  <si>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</si>
  <si>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</si>
  <si>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</si>
  <si>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</si>
  <si>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</si>
  <si>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</si>
  <si>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</si>
  <si>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</si>
  <si>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</si>
  <si>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</si>
  <si>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</si>
  <si>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</si>
  <si>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</si>
  <si>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</si>
  <si>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</si>
  <si>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</si>
  <si>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</si>
  <si>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</si>
  <si>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</si>
  <si>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</si>
  <si>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</si>
  <si>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</si>
  <si>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</si>
  <si>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</si>
  <si>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</si>
  <si>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</si>
  <si>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</si>
  <si>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</si>
  <si>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</si>
  <si>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</si>
  <si>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</si>
  <si>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</si>
  <si>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</si>
  <si>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</si>
  <si>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</si>
  <si>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</si>
  <si>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</si>
  <si>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</si>
  <si>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</si>
  <si>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</si>
  <si>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6170071340</t>
  </si>
  <si>
    <t>7131170140</t>
  </si>
  <si>
    <t>Иные выплаты персоналу учреждений за исключением фонда оплаты труда</t>
  </si>
  <si>
    <t>112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</si>
  <si>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</si>
  <si>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</si>
  <si>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</si>
  <si>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</si>
  <si>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</si>
  <si>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</si>
  <si>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</si>
  <si>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</si>
  <si>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</si>
  <si>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</si>
  <si>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</si>
  <si>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</si>
  <si>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</si>
  <si>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</si>
  <si>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</si>
  <si>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%% исполнения</t>
  </si>
  <si>
    <t>122</t>
  </si>
  <si>
    <t>Уплата прочих налогов, сборов</t>
  </si>
  <si>
    <t>Уплата иных платежей</t>
  </si>
  <si>
    <t>852</t>
  </si>
  <si>
    <t>853</t>
  </si>
  <si>
    <t>6290013150</t>
  </si>
  <si>
    <t>7131170880</t>
  </si>
  <si>
    <t>71311S0140</t>
  </si>
  <si>
    <t>71311S0880</t>
  </si>
  <si>
    <t>7111115510</t>
  </si>
  <si>
    <t>Прочая закупка товаров, работ и услуг в сфере информационно-коммуникационных технологий</t>
  </si>
  <si>
    <t>7131115420</t>
  </si>
  <si>
    <t>6290017110</t>
  </si>
  <si>
    <t>0502</t>
  </si>
  <si>
    <t>7131115200</t>
  </si>
  <si>
    <t>Коммунальное хозяйство</t>
  </si>
  <si>
    <t xml:space="preserve">к постановлению администрации </t>
  </si>
  <si>
    <t>Пудомягского сельского поселения</t>
  </si>
  <si>
    <t>10</t>
  </si>
  <si>
    <t>13</t>
  </si>
  <si>
    <t>19</t>
  </si>
  <si>
    <t>26</t>
  </si>
  <si>
    <t>27</t>
  </si>
  <si>
    <t>50</t>
  </si>
  <si>
    <t>54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</si>
  <si>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</si>
  <si>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</si>
  <si>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</si>
  <si>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</si>
  <si>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</si>
  <si>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</si>
  <si>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</si>
  <si>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</si>
  <si>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</si>
  <si>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</si>
  <si>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</si>
  <si>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</si>
  <si>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</si>
  <si>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</si>
  <si>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</si>
  <si>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</si>
  <si>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</si>
  <si>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</si>
  <si>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</si>
  <si>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Приложение  4</t>
  </si>
  <si>
    <t>6180071340</t>
  </si>
  <si>
    <t>6290016271</t>
  </si>
  <si>
    <t>350</t>
  </si>
  <si>
    <t>6180015070</t>
  </si>
  <si>
    <t>0106</t>
  </si>
  <si>
    <t>7121115100</t>
  </si>
  <si>
    <t>7121115690</t>
  </si>
  <si>
    <t>7111119100</t>
  </si>
  <si>
    <t>7131116400</t>
  </si>
  <si>
    <t>7131172020</t>
  </si>
  <si>
    <t>7161118930</t>
  </si>
  <si>
    <t>Комплексные меры по профилактике и безопасности несовершеннолетних</t>
  </si>
  <si>
    <t>7151118660</t>
  </si>
  <si>
    <t>Мероприятия подпрограммы жилья для молодежи</t>
  </si>
  <si>
    <t>1003</t>
  </si>
  <si>
    <t>71311S0750</t>
  </si>
  <si>
    <t>Мероприятия по обеспечению деятельности подведомственных учреждений культуры</t>
  </si>
  <si>
    <t>71411S0363</t>
  </si>
  <si>
    <t>71411S0361</t>
  </si>
  <si>
    <t>107</t>
  </si>
  <si>
    <t>108</t>
  </si>
  <si>
    <t>Фонд оплаты труда казенных учреждений</t>
  </si>
  <si>
    <t>7141115340</t>
  </si>
  <si>
    <t xml:space="preserve">Иные выплаты персоналу  </t>
  </si>
  <si>
    <t>113</t>
  </si>
  <si>
    <t>114</t>
  </si>
  <si>
    <t>115</t>
  </si>
  <si>
    <t>116</t>
  </si>
  <si>
    <t>117</t>
  </si>
  <si>
    <t>118</t>
  </si>
  <si>
    <t xml:space="preserve"> расходов бюджета Пудомягского сельского поселения за 3 квартал 2018год</t>
  </si>
  <si>
    <t>Отчет 3 кв 2018 г.</t>
  </si>
  <si>
    <t>71311S4660</t>
  </si>
  <si>
    <t>от 05.10.2018 года №460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</si>
</sst>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4" fontId="4" fillId="0" borderId="0" xfId="0" applyNumberFormat="1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3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0" fontId="7" fillId="0" borderId="0" xfId="0" applyFont="1"/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 wrapText="1"/>
    </xf>
    <xf numFmtId="49" fontId="1" fillId="2" borderId="3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tabSelected="1" workbookViewId="0">
      <selection activeCell="H8" sqref="H8"/>
    </sheetView>
  </sheetViews>
  <sheetFormatPr defaultColWidth="8.88671875" defaultRowHeight="13.2" x14ac:dyDescent="0.25"/>
  <cols>
    <col min="1" max="1" width="4.6640625" customWidth="1"/>
    <col min="2" max="2" width="40.6640625" customWidth="1"/>
    <col min="3" max="3" width="6.44140625" customWidth="1"/>
    <col min="4" max="4" width="7.109375" customWidth="1"/>
    <col min="5" max="5" width="10" customWidth="1"/>
    <col min="6" max="6" width="5.44140625" customWidth="1"/>
    <col min="7" max="7" width="12.88671875" customWidth="1"/>
    <col min="8" max="8" width="13.77734375" customWidth="1"/>
    <col min="9" max="9" width="11.77734375" customWidth="1"/>
    <col min="10" max="34" width="15.6640625" customWidth="1"/>
  </cols>
  <sheetData>
    <row r="1" spans="1:9" x14ac:dyDescent="0.25">
      <c r="E1" s="19"/>
      <c r="H1" s="21"/>
      <c r="I1" s="19" t="s">
        <v>252</v>
      </c>
    </row>
    <row r="2" spans="1:9" x14ac:dyDescent="0.25">
      <c r="E2" s="20"/>
      <c r="H2" s="21"/>
      <c r="I2" s="19" t="s">
        <v>224</v>
      </c>
    </row>
    <row r="3" spans="1:9" x14ac:dyDescent="0.25">
      <c r="E3" s="20"/>
      <c r="H3" s="21"/>
      <c r="I3" s="19" t="s">
        <v>225</v>
      </c>
    </row>
    <row r="4" spans="1:9" x14ac:dyDescent="0.25">
      <c r="A4" s="10"/>
      <c r="B4" s="10"/>
      <c r="E4" s="20"/>
      <c r="H4" s="21"/>
      <c r="I4" s="19" t="s">
        <v>286</v>
      </c>
    </row>
    <row r="5" spans="1:9" ht="15.6" x14ac:dyDescent="0.25">
      <c r="A5" s="50" t="s">
        <v>147</v>
      </c>
      <c r="B5" s="50"/>
      <c r="C5" s="50"/>
      <c r="D5" s="50"/>
      <c r="E5" s="50"/>
      <c r="F5" s="50"/>
      <c r="G5" s="50"/>
    </row>
    <row r="6" spans="1:9" ht="19.5" customHeight="1" x14ac:dyDescent="0.25">
      <c r="A6" s="50" t="s">
        <v>283</v>
      </c>
      <c r="B6" s="50"/>
      <c r="C6" s="50"/>
      <c r="D6" s="50"/>
      <c r="E6" s="50"/>
      <c r="F6" s="50"/>
      <c r="G6" s="50"/>
    </row>
    <row r="7" spans="1:9" ht="15.75" customHeight="1" x14ac:dyDescent="0.25">
      <c r="A7" s="51" t="s">
        <v>0</v>
      </c>
      <c r="B7" s="51"/>
      <c r="C7" s="13"/>
      <c r="D7" s="2"/>
      <c r="E7" s="2"/>
      <c r="F7" s="2"/>
      <c r="G7" s="2"/>
      <c r="H7" s="2"/>
      <c r="I7" s="2"/>
    </row>
    <row r="8" spans="1:9" ht="13.5" customHeight="1" x14ac:dyDescent="0.25">
      <c r="A8" s="51" t="s">
        <v>18</v>
      </c>
      <c r="B8" s="51"/>
      <c r="C8" s="5" t="s">
        <v>26</v>
      </c>
      <c r="D8" s="6"/>
      <c r="E8" s="6"/>
      <c r="F8" s="6"/>
      <c r="G8" s="6"/>
      <c r="H8" s="6"/>
      <c r="I8" s="6"/>
    </row>
    <row r="9" spans="1:9" x14ac:dyDescent="0.25">
      <c r="A9" s="48" t="s">
        <v>1</v>
      </c>
      <c r="B9" s="48" t="s">
        <v>27</v>
      </c>
      <c r="C9" s="52" t="s">
        <v>15</v>
      </c>
      <c r="D9" s="53"/>
      <c r="E9" s="53"/>
      <c r="F9" s="53"/>
      <c r="G9" s="48" t="s">
        <v>2</v>
      </c>
      <c r="H9" s="48" t="s">
        <v>284</v>
      </c>
      <c r="I9" s="48" t="s">
        <v>207</v>
      </c>
    </row>
    <row r="10" spans="1:9" x14ac:dyDescent="0.25">
      <c r="A10" s="49"/>
      <c r="B10" s="49"/>
      <c r="C10" s="24" t="s">
        <v>22</v>
      </c>
      <c r="D10" s="24" t="s">
        <v>25</v>
      </c>
      <c r="E10" s="24" t="s">
        <v>24</v>
      </c>
      <c r="F10" s="24" t="s">
        <v>23</v>
      </c>
      <c r="G10" s="49"/>
      <c r="H10" s="49"/>
      <c r="I10" s="49"/>
    </row>
    <row r="11" spans="1:9" x14ac:dyDescent="0.25">
      <c r="A11" s="25" t="s">
        <v>21</v>
      </c>
      <c r="B11" s="25" t="s">
        <v>3</v>
      </c>
      <c r="C11" s="25" t="s">
        <v>4</v>
      </c>
      <c r="D11" s="25" t="s">
        <v>5</v>
      </c>
      <c r="E11" s="25" t="s">
        <v>14</v>
      </c>
      <c r="F11" s="25" t="s">
        <v>6</v>
      </c>
      <c r="G11" s="25" t="s">
        <v>7</v>
      </c>
      <c r="H11" s="25" t="s">
        <v>7</v>
      </c>
      <c r="I11" s="25" t="s">
        <v>7</v>
      </c>
    </row>
    <row r="12" spans="1:9" ht="48" x14ac:dyDescent="0.25">
      <c r="A12" s="26" t="s">
        <v>21</v>
      </c>
      <c r="B12" s="27" t="s">
        <v>145</v>
      </c>
      <c r="C12" s="26" t="s">
        <v>29</v>
      </c>
      <c r="D12" s="26" t="s">
        <v>28</v>
      </c>
      <c r="E12" s="26" t="s">
        <v>28</v>
      </c>
      <c r="F12" s="26" t="s">
        <v>28</v>
      </c>
      <c r="G12" s="28">
        <f>G13+G49+G56+G68+G85+G90+G44</f>
        <v>42922.388780000001</v>
      </c>
      <c r="H12" s="28">
        <f>H13+H44+H49+H56+H68+H85+H90</f>
        <v>19719.397649999999</v>
      </c>
      <c r="I12" s="28">
        <f t="shared" ref="I12:I38" si="0">+H12/G12*100</f>
        <v>45.941985547617975</v>
      </c>
    </row>
    <row r="13" spans="1:9" x14ac:dyDescent="0.25">
      <c r="A13" s="26" t="s">
        <v>3</v>
      </c>
      <c r="B13" s="29" t="s">
        <v>31</v>
      </c>
      <c r="C13" s="26" t="s">
        <v>29</v>
      </c>
      <c r="D13" s="26" t="s">
        <v>30</v>
      </c>
      <c r="E13" s="26" t="s">
        <v>28</v>
      </c>
      <c r="F13" s="26" t="s">
        <v>28</v>
      </c>
      <c r="G13" s="30">
        <f>G14+G16+G34+G38+G41</f>
        <v>14463.58</v>
      </c>
      <c r="H13" s="30">
        <f>H14+H16+H34+H38+H41</f>
        <v>9592.1550299999981</v>
      </c>
      <c r="I13" s="28">
        <f t="shared" si="0"/>
        <v>66.319369270955036</v>
      </c>
    </row>
    <row r="14" spans="1:9" ht="40.799999999999997" x14ac:dyDescent="0.25">
      <c r="A14" s="26" t="s">
        <v>4</v>
      </c>
      <c r="B14" s="29" t="s">
        <v>33</v>
      </c>
      <c r="C14" s="26" t="s">
        <v>29</v>
      </c>
      <c r="D14" s="26" t="s">
        <v>32</v>
      </c>
      <c r="E14" s="26" t="s">
        <v>168</v>
      </c>
      <c r="F14" s="26" t="s">
        <v>28</v>
      </c>
      <c r="G14" s="30">
        <f>+G15</f>
        <v>300</v>
      </c>
      <c r="H14" s="30">
        <f>+H15</f>
        <v>244.70217</v>
      </c>
      <c r="I14" s="30">
        <f t="shared" si="0"/>
        <v>81.567389999999989</v>
      </c>
    </row>
    <row r="15" spans="1:9" ht="40.799999999999997" x14ac:dyDescent="0.25">
      <c r="A15" s="47" t="s">
        <v>5</v>
      </c>
      <c r="B15" s="3" t="s">
        <v>35</v>
      </c>
      <c r="C15" s="1" t="s">
        <v>29</v>
      </c>
      <c r="D15" s="1" t="s">
        <v>32</v>
      </c>
      <c r="E15" s="1" t="s">
        <v>169</v>
      </c>
      <c r="F15" s="1" t="s">
        <v>34</v>
      </c>
      <c r="G15" s="4">
        <v>300</v>
      </c>
      <c r="H15" s="4">
        <v>244.70217</v>
      </c>
      <c r="I15" s="15">
        <f t="shared" si="0"/>
        <v>81.567389999999989</v>
      </c>
    </row>
    <row r="16" spans="1:9" ht="40.799999999999997" x14ac:dyDescent="0.25">
      <c r="A16" s="26" t="s">
        <v>14</v>
      </c>
      <c r="B16" s="29" t="s">
        <v>37</v>
      </c>
      <c r="C16" s="26" t="s">
        <v>29</v>
      </c>
      <c r="D16" s="26" t="s">
        <v>36</v>
      </c>
      <c r="E16" s="26" t="s">
        <v>168</v>
      </c>
      <c r="F16" s="26" t="s">
        <v>28</v>
      </c>
      <c r="G16" s="30">
        <f>SUM(G17:G33)</f>
        <v>13464.58</v>
      </c>
      <c r="H16" s="30">
        <f>SUM(H17:H33)</f>
        <v>8810.1158599999981</v>
      </c>
      <c r="I16" s="30">
        <f t="shared" si="0"/>
        <v>65.43179111416768</v>
      </c>
    </row>
    <row r="17" spans="1:9" ht="20.399999999999999" x14ac:dyDescent="0.25">
      <c r="A17" s="47" t="s">
        <v>6</v>
      </c>
      <c r="B17" s="14" t="s">
        <v>184</v>
      </c>
      <c r="C17" s="11" t="s">
        <v>29</v>
      </c>
      <c r="D17" s="11" t="s">
        <v>36</v>
      </c>
      <c r="E17" s="11" t="s">
        <v>167</v>
      </c>
      <c r="F17" s="11" t="s">
        <v>38</v>
      </c>
      <c r="G17" s="15">
        <v>5840</v>
      </c>
      <c r="H17" s="15">
        <v>3503.7282599999999</v>
      </c>
      <c r="I17" s="15">
        <f t="shared" si="0"/>
        <v>59.995346917808213</v>
      </c>
    </row>
    <row r="18" spans="1:9" ht="36" customHeight="1" x14ac:dyDescent="0.25">
      <c r="A18" s="47" t="s">
        <v>7</v>
      </c>
      <c r="B18" s="14" t="s">
        <v>183</v>
      </c>
      <c r="C18" s="11" t="s">
        <v>29</v>
      </c>
      <c r="D18" s="11" t="s">
        <v>36</v>
      </c>
      <c r="E18" s="11" t="s">
        <v>167</v>
      </c>
      <c r="F18" s="11" t="s">
        <v>186</v>
      </c>
      <c r="G18" s="15">
        <v>1765</v>
      </c>
      <c r="H18" s="15">
        <v>1279.86608</v>
      </c>
      <c r="I18" s="15">
        <f t="shared" si="0"/>
        <v>72.51365892351275</v>
      </c>
    </row>
    <row r="19" spans="1:9" ht="30.6" x14ac:dyDescent="0.25">
      <c r="A19" s="47" t="s">
        <v>16</v>
      </c>
      <c r="B19" s="14" t="s">
        <v>39</v>
      </c>
      <c r="C19" s="11" t="s">
        <v>29</v>
      </c>
      <c r="D19" s="11" t="s">
        <v>36</v>
      </c>
      <c r="E19" s="11" t="s">
        <v>170</v>
      </c>
      <c r="F19" s="11" t="s">
        <v>38</v>
      </c>
      <c r="G19" s="15">
        <v>1200</v>
      </c>
      <c r="H19" s="15">
        <v>882.57956999999999</v>
      </c>
      <c r="I19" s="15">
        <f t="shared" si="0"/>
        <v>73.548297500000004</v>
      </c>
    </row>
    <row r="20" spans="1:9" ht="30.6" x14ac:dyDescent="0.25">
      <c r="A20" s="47" t="s">
        <v>8</v>
      </c>
      <c r="B20" s="14" t="s">
        <v>183</v>
      </c>
      <c r="C20" s="11" t="s">
        <v>29</v>
      </c>
      <c r="D20" s="11" t="s">
        <v>36</v>
      </c>
      <c r="E20" s="11" t="s">
        <v>170</v>
      </c>
      <c r="F20" s="11" t="s">
        <v>186</v>
      </c>
      <c r="G20" s="15">
        <v>363</v>
      </c>
      <c r="H20" s="15">
        <v>289.79901999999998</v>
      </c>
      <c r="I20" s="15">
        <f t="shared" si="0"/>
        <v>79.834440771349861</v>
      </c>
    </row>
    <row r="21" spans="1:9" ht="20.399999999999999" x14ac:dyDescent="0.25">
      <c r="A21" s="47" t="s">
        <v>226</v>
      </c>
      <c r="B21" s="14" t="s">
        <v>184</v>
      </c>
      <c r="C21" s="11" t="s">
        <v>29</v>
      </c>
      <c r="D21" s="11" t="s">
        <v>36</v>
      </c>
      <c r="E21" s="11" t="s">
        <v>188</v>
      </c>
      <c r="F21" s="11" t="s">
        <v>38</v>
      </c>
      <c r="G21" s="15">
        <v>427.11</v>
      </c>
      <c r="H21" s="15">
        <v>306.93599</v>
      </c>
      <c r="I21" s="15">
        <f t="shared" si="0"/>
        <v>71.863452038116634</v>
      </c>
    </row>
    <row r="22" spans="1:9" ht="30.6" x14ac:dyDescent="0.25">
      <c r="A22" s="47" t="s">
        <v>9</v>
      </c>
      <c r="B22" s="22" t="s">
        <v>183</v>
      </c>
      <c r="C22" s="17" t="s">
        <v>29</v>
      </c>
      <c r="D22" s="12" t="s">
        <v>36</v>
      </c>
      <c r="E22" s="17" t="s">
        <v>188</v>
      </c>
      <c r="F22" s="17" t="s">
        <v>186</v>
      </c>
      <c r="G22" s="23">
        <v>128.99</v>
      </c>
      <c r="H22" s="23">
        <v>88.91968</v>
      </c>
      <c r="I22" s="23">
        <f t="shared" si="0"/>
        <v>68.935328320024809</v>
      </c>
    </row>
    <row r="23" spans="1:9" ht="20.399999999999999" x14ac:dyDescent="0.25">
      <c r="A23" s="47" t="s">
        <v>136</v>
      </c>
      <c r="B23" s="14" t="s">
        <v>41</v>
      </c>
      <c r="C23" s="17" t="s">
        <v>29</v>
      </c>
      <c r="D23" s="11" t="s">
        <v>36</v>
      </c>
      <c r="E23" s="17" t="s">
        <v>253</v>
      </c>
      <c r="F23" s="11" t="s">
        <v>40</v>
      </c>
      <c r="G23" s="15">
        <v>36.159999999999997</v>
      </c>
      <c r="H23" s="15">
        <v>0</v>
      </c>
      <c r="I23" s="15">
        <f t="shared" si="0"/>
        <v>0</v>
      </c>
    </row>
    <row r="24" spans="1:9" ht="30.6" x14ac:dyDescent="0.25">
      <c r="A24" s="47" t="s">
        <v>227</v>
      </c>
      <c r="B24" s="14" t="s">
        <v>39</v>
      </c>
      <c r="C24" s="11" t="s">
        <v>29</v>
      </c>
      <c r="D24" s="11" t="s">
        <v>36</v>
      </c>
      <c r="E24" s="11" t="s">
        <v>171</v>
      </c>
      <c r="F24" s="11" t="s">
        <v>38</v>
      </c>
      <c r="G24" s="15">
        <v>680</v>
      </c>
      <c r="H24" s="15">
        <v>490.85872999999998</v>
      </c>
      <c r="I24" s="15">
        <f t="shared" si="0"/>
        <v>72.185107352941174</v>
      </c>
    </row>
    <row r="25" spans="1:9" ht="20.399999999999999" x14ac:dyDescent="0.25">
      <c r="A25" s="47" t="s">
        <v>137</v>
      </c>
      <c r="B25" s="14" t="s">
        <v>190</v>
      </c>
      <c r="C25" s="11" t="s">
        <v>29</v>
      </c>
      <c r="D25" s="11" t="s">
        <v>36</v>
      </c>
      <c r="E25" s="11" t="s">
        <v>171</v>
      </c>
      <c r="F25" s="11" t="s">
        <v>208</v>
      </c>
      <c r="G25" s="15">
        <v>15</v>
      </c>
      <c r="H25" s="15">
        <v>6.1180000000000003</v>
      </c>
      <c r="I25" s="15">
        <f t="shared" si="0"/>
        <v>40.786666666666669</v>
      </c>
    </row>
    <row r="26" spans="1:9" ht="30.6" x14ac:dyDescent="0.25">
      <c r="A26" s="47" t="s">
        <v>138</v>
      </c>
      <c r="B26" s="14" t="s">
        <v>183</v>
      </c>
      <c r="C26" s="11" t="s">
        <v>29</v>
      </c>
      <c r="D26" s="11" t="s">
        <v>36</v>
      </c>
      <c r="E26" s="11" t="s">
        <v>171</v>
      </c>
      <c r="F26" s="11" t="s">
        <v>186</v>
      </c>
      <c r="G26" s="15">
        <v>205.36</v>
      </c>
      <c r="H26" s="15">
        <v>145.47882999999999</v>
      </c>
      <c r="I26" s="15">
        <f t="shared" si="0"/>
        <v>70.840879431242683</v>
      </c>
    </row>
    <row r="27" spans="1:9" ht="20.399999999999999" x14ac:dyDescent="0.25">
      <c r="A27" s="47" t="s">
        <v>10</v>
      </c>
      <c r="B27" s="14" t="s">
        <v>41</v>
      </c>
      <c r="C27" s="11" t="s">
        <v>29</v>
      </c>
      <c r="D27" s="11" t="s">
        <v>36</v>
      </c>
      <c r="E27" s="11" t="s">
        <v>171</v>
      </c>
      <c r="F27" s="11" t="s">
        <v>187</v>
      </c>
      <c r="G27" s="15">
        <v>100</v>
      </c>
      <c r="H27" s="15">
        <v>33.217179999999999</v>
      </c>
      <c r="I27" s="15">
        <f t="shared" si="0"/>
        <v>33.217179999999999</v>
      </c>
    </row>
    <row r="28" spans="1:9" ht="20.399999999999999" x14ac:dyDescent="0.25">
      <c r="A28" s="47" t="s">
        <v>11</v>
      </c>
      <c r="B28" s="14" t="s">
        <v>41</v>
      </c>
      <c r="C28" s="11" t="s">
        <v>29</v>
      </c>
      <c r="D28" s="11" t="s">
        <v>36</v>
      </c>
      <c r="E28" s="11" t="s">
        <v>171</v>
      </c>
      <c r="F28" s="11" t="s">
        <v>40</v>
      </c>
      <c r="G28" s="15">
        <v>2244</v>
      </c>
      <c r="H28" s="15">
        <v>1501.5215800000001</v>
      </c>
      <c r="I28" s="15">
        <f t="shared" si="0"/>
        <v>66.912726381461681</v>
      </c>
    </row>
    <row r="29" spans="1:9" ht="20.399999999999999" x14ac:dyDescent="0.25">
      <c r="A29" s="47" t="s">
        <v>12</v>
      </c>
      <c r="B29" s="14" t="s">
        <v>41</v>
      </c>
      <c r="C29" s="11" t="s">
        <v>29</v>
      </c>
      <c r="D29" s="11" t="s">
        <v>36</v>
      </c>
      <c r="E29" s="11" t="s">
        <v>254</v>
      </c>
      <c r="F29" s="11" t="s">
        <v>40</v>
      </c>
      <c r="G29" s="15">
        <v>79.959999999999994</v>
      </c>
      <c r="H29" s="15">
        <v>43.415999999999997</v>
      </c>
      <c r="I29" s="15">
        <f t="shared" si="0"/>
        <v>54.297148574287149</v>
      </c>
    </row>
    <row r="30" spans="1:9" ht="20.399999999999999" x14ac:dyDescent="0.25">
      <c r="A30" s="47" t="s">
        <v>228</v>
      </c>
      <c r="B30" s="14" t="s">
        <v>41</v>
      </c>
      <c r="C30" s="11" t="s">
        <v>29</v>
      </c>
      <c r="D30" s="11" t="s">
        <v>36</v>
      </c>
      <c r="E30" s="11" t="s">
        <v>256</v>
      </c>
      <c r="F30" s="11" t="s">
        <v>40</v>
      </c>
      <c r="G30" s="15">
        <v>50</v>
      </c>
      <c r="H30" s="15">
        <v>0</v>
      </c>
      <c r="I30" s="15">
        <f t="shared" si="0"/>
        <v>0</v>
      </c>
    </row>
    <row r="31" spans="1:9" ht="20.399999999999999" x14ac:dyDescent="0.25">
      <c r="A31" s="47" t="s">
        <v>192</v>
      </c>
      <c r="B31" s="14" t="s">
        <v>41</v>
      </c>
      <c r="C31" s="11" t="s">
        <v>29</v>
      </c>
      <c r="D31" s="11" t="s">
        <v>36</v>
      </c>
      <c r="E31" s="11" t="s">
        <v>171</v>
      </c>
      <c r="F31" s="11" t="s">
        <v>255</v>
      </c>
      <c r="G31" s="15">
        <v>30</v>
      </c>
      <c r="H31" s="15">
        <v>29.134</v>
      </c>
      <c r="I31" s="15">
        <f t="shared" si="0"/>
        <v>97.11333333333333</v>
      </c>
    </row>
    <row r="32" spans="1:9" x14ac:dyDescent="0.25">
      <c r="A32" s="47" t="s">
        <v>13</v>
      </c>
      <c r="B32" s="14" t="s">
        <v>209</v>
      </c>
      <c r="C32" s="11" t="s">
        <v>29</v>
      </c>
      <c r="D32" s="11" t="s">
        <v>36</v>
      </c>
      <c r="E32" s="11" t="s">
        <v>171</v>
      </c>
      <c r="F32" s="11" t="s">
        <v>211</v>
      </c>
      <c r="G32" s="15">
        <v>20</v>
      </c>
      <c r="H32" s="15">
        <v>2.0190000000000001</v>
      </c>
      <c r="I32" s="15">
        <f t="shared" si="0"/>
        <v>10.095000000000001</v>
      </c>
    </row>
    <row r="33" spans="1:9" x14ac:dyDescent="0.25">
      <c r="A33" s="47" t="s">
        <v>193</v>
      </c>
      <c r="B33" s="14" t="s">
        <v>210</v>
      </c>
      <c r="C33" s="11" t="s">
        <v>29</v>
      </c>
      <c r="D33" s="11" t="s">
        <v>36</v>
      </c>
      <c r="E33" s="11" t="s">
        <v>171</v>
      </c>
      <c r="F33" s="11" t="s">
        <v>212</v>
      </c>
      <c r="G33" s="15">
        <v>280</v>
      </c>
      <c r="H33" s="15">
        <v>206.52394000000001</v>
      </c>
      <c r="I33" s="15">
        <f t="shared" si="0"/>
        <v>73.75855</v>
      </c>
    </row>
    <row r="34" spans="1:9" x14ac:dyDescent="0.25">
      <c r="A34" s="26" t="s">
        <v>139</v>
      </c>
      <c r="B34" s="29" t="s">
        <v>44</v>
      </c>
      <c r="C34" s="32" t="s">
        <v>29</v>
      </c>
      <c r="D34" s="32" t="s">
        <v>257</v>
      </c>
      <c r="E34" s="32" t="s">
        <v>181</v>
      </c>
      <c r="F34" s="32"/>
      <c r="G34" s="33">
        <f>SUM(G35:G37)</f>
        <v>183.4</v>
      </c>
      <c r="H34" s="33">
        <f>SUM(H35:H37)</f>
        <v>137.55000000000001</v>
      </c>
      <c r="I34" s="30">
        <f t="shared" si="0"/>
        <v>75</v>
      </c>
    </row>
    <row r="35" spans="1:9" x14ac:dyDescent="0.25">
      <c r="A35" s="47" t="s">
        <v>140</v>
      </c>
      <c r="B35" s="14" t="s">
        <v>44</v>
      </c>
      <c r="C35" s="34" t="s">
        <v>29</v>
      </c>
      <c r="D35" s="34" t="s">
        <v>257</v>
      </c>
      <c r="E35" s="34" t="s">
        <v>175</v>
      </c>
      <c r="F35" s="34" t="s">
        <v>43</v>
      </c>
      <c r="G35" s="18">
        <v>51.4</v>
      </c>
      <c r="H35" s="18">
        <v>38.549999999999997</v>
      </c>
      <c r="I35" s="36">
        <f t="shared" si="0"/>
        <v>75</v>
      </c>
    </row>
    <row r="36" spans="1:9" x14ac:dyDescent="0.25">
      <c r="A36" s="47" t="s">
        <v>17</v>
      </c>
      <c r="B36" s="14" t="s">
        <v>44</v>
      </c>
      <c r="C36" s="34" t="s">
        <v>29</v>
      </c>
      <c r="D36" s="34" t="s">
        <v>257</v>
      </c>
      <c r="E36" s="34" t="s">
        <v>213</v>
      </c>
      <c r="F36" s="34" t="s">
        <v>43</v>
      </c>
      <c r="G36" s="18">
        <v>90</v>
      </c>
      <c r="H36" s="18">
        <v>67.5</v>
      </c>
      <c r="I36" s="36">
        <f t="shared" si="0"/>
        <v>75</v>
      </c>
    </row>
    <row r="37" spans="1:9" x14ac:dyDescent="0.25">
      <c r="A37" s="47" t="s">
        <v>229</v>
      </c>
      <c r="B37" s="14" t="s">
        <v>44</v>
      </c>
      <c r="C37" s="34" t="s">
        <v>29</v>
      </c>
      <c r="D37" s="34" t="s">
        <v>257</v>
      </c>
      <c r="E37" s="34" t="s">
        <v>178</v>
      </c>
      <c r="F37" s="34" t="s">
        <v>43</v>
      </c>
      <c r="G37" s="18">
        <v>42</v>
      </c>
      <c r="H37" s="18">
        <v>31.5</v>
      </c>
      <c r="I37" s="36">
        <f t="shared" si="0"/>
        <v>75</v>
      </c>
    </row>
    <row r="38" spans="1:9" x14ac:dyDescent="0.25">
      <c r="A38" s="26" t="s">
        <v>230</v>
      </c>
      <c r="B38" s="31" t="s">
        <v>46</v>
      </c>
      <c r="C38" s="32" t="s">
        <v>29</v>
      </c>
      <c r="D38" s="32" t="s">
        <v>45</v>
      </c>
      <c r="E38" s="32" t="s">
        <v>28</v>
      </c>
      <c r="F38" s="32" t="s">
        <v>28</v>
      </c>
      <c r="G38" s="33">
        <v>65.599999999999994</v>
      </c>
      <c r="H38" s="33">
        <f>H39</f>
        <v>0</v>
      </c>
      <c r="I38" s="28">
        <f t="shared" si="0"/>
        <v>0</v>
      </c>
    </row>
    <row r="39" spans="1:9" x14ac:dyDescent="0.25">
      <c r="A39" s="47" t="s">
        <v>20</v>
      </c>
      <c r="B39" s="8" t="s">
        <v>42</v>
      </c>
      <c r="C39" s="7" t="s">
        <v>29</v>
      </c>
      <c r="D39" s="7" t="s">
        <v>45</v>
      </c>
      <c r="E39" s="7" t="s">
        <v>172</v>
      </c>
      <c r="F39" s="7" t="s">
        <v>28</v>
      </c>
      <c r="G39" s="9">
        <v>65.599999999999994</v>
      </c>
      <c r="H39" s="9">
        <f>H40</f>
        <v>0</v>
      </c>
      <c r="I39" s="16">
        <f t="shared" ref="I39:I40" si="1">+H39/G39*100</f>
        <v>0</v>
      </c>
    </row>
    <row r="40" spans="1:9" x14ac:dyDescent="0.25">
      <c r="A40" s="47" t="s">
        <v>19</v>
      </c>
      <c r="B40" s="3" t="s">
        <v>48</v>
      </c>
      <c r="C40" s="1" t="s">
        <v>29</v>
      </c>
      <c r="D40" s="1" t="s">
        <v>45</v>
      </c>
      <c r="E40" s="1" t="s">
        <v>173</v>
      </c>
      <c r="F40" s="1" t="s">
        <v>47</v>
      </c>
      <c r="G40" s="4">
        <v>65.599999999999994</v>
      </c>
      <c r="H40" s="4">
        <v>0</v>
      </c>
      <c r="I40" s="15">
        <f t="shared" si="1"/>
        <v>0</v>
      </c>
    </row>
    <row r="41" spans="1:9" x14ac:dyDescent="0.25">
      <c r="A41" s="26" t="s">
        <v>53</v>
      </c>
      <c r="B41" s="29" t="s">
        <v>50</v>
      </c>
      <c r="C41" s="26" t="s">
        <v>29</v>
      </c>
      <c r="D41" s="26" t="s">
        <v>49</v>
      </c>
      <c r="E41" s="26" t="s">
        <v>28</v>
      </c>
      <c r="F41" s="26" t="s">
        <v>28</v>
      </c>
      <c r="G41" s="30">
        <f>+G42</f>
        <v>450</v>
      </c>
      <c r="H41" s="30">
        <f>+H42</f>
        <v>399.78699999999998</v>
      </c>
      <c r="I41" s="28">
        <f t="shared" ref="I41:I65" si="2">+H41/G41*100</f>
        <v>88.841555555555544</v>
      </c>
    </row>
    <row r="42" spans="1:9" x14ac:dyDescent="0.25">
      <c r="A42" s="47" t="s">
        <v>56</v>
      </c>
      <c r="B42" s="8" t="s">
        <v>42</v>
      </c>
      <c r="C42" s="7" t="s">
        <v>29</v>
      </c>
      <c r="D42" s="7" t="s">
        <v>49</v>
      </c>
      <c r="E42" s="7" t="s">
        <v>172</v>
      </c>
      <c r="F42" s="7" t="s">
        <v>28</v>
      </c>
      <c r="G42" s="9">
        <f>SUM(G43:G43)</f>
        <v>450</v>
      </c>
      <c r="H42" s="9">
        <f>SUM(H43:H43)</f>
        <v>399.78699999999998</v>
      </c>
      <c r="I42" s="16">
        <f t="shared" si="2"/>
        <v>88.841555555555544</v>
      </c>
    </row>
    <row r="43" spans="1:9" ht="20.399999999999999" x14ac:dyDescent="0.25">
      <c r="A43" s="47" t="s">
        <v>144</v>
      </c>
      <c r="B43" s="14" t="s">
        <v>41</v>
      </c>
      <c r="C43" s="11" t="s">
        <v>29</v>
      </c>
      <c r="D43" s="11" t="s">
        <v>49</v>
      </c>
      <c r="E43" s="11" t="s">
        <v>220</v>
      </c>
      <c r="F43" s="11" t="s">
        <v>40</v>
      </c>
      <c r="G43" s="15">
        <v>450</v>
      </c>
      <c r="H43" s="15">
        <v>399.78699999999998</v>
      </c>
      <c r="I43" s="15">
        <f t="shared" si="2"/>
        <v>88.841555555555544</v>
      </c>
    </row>
    <row r="44" spans="1:9" x14ac:dyDescent="0.25">
      <c r="A44" s="26" t="s">
        <v>57</v>
      </c>
      <c r="B44" s="29" t="s">
        <v>52</v>
      </c>
      <c r="C44" s="26" t="s">
        <v>29</v>
      </c>
      <c r="D44" s="26" t="s">
        <v>51</v>
      </c>
      <c r="E44" s="26" t="s">
        <v>28</v>
      </c>
      <c r="F44" s="26" t="s">
        <v>28</v>
      </c>
      <c r="G44" s="30">
        <f>+G45</f>
        <v>254.39999999999998</v>
      </c>
      <c r="H44" s="30">
        <f>+H45</f>
        <v>183.60874999999999</v>
      </c>
      <c r="I44" s="28">
        <f t="shared" si="2"/>
        <v>72.173250786163521</v>
      </c>
    </row>
    <row r="45" spans="1:9" x14ac:dyDescent="0.25">
      <c r="A45" s="47" t="s">
        <v>58</v>
      </c>
      <c r="B45" s="8" t="s">
        <v>55</v>
      </c>
      <c r="C45" s="7" t="s">
        <v>29</v>
      </c>
      <c r="D45" s="7" t="s">
        <v>54</v>
      </c>
      <c r="E45" s="7" t="s">
        <v>28</v>
      </c>
      <c r="F45" s="7" t="s">
        <v>28</v>
      </c>
      <c r="G45" s="9">
        <f>+G46</f>
        <v>254.39999999999998</v>
      </c>
      <c r="H45" s="9">
        <f>+H46</f>
        <v>183.60874999999999</v>
      </c>
      <c r="I45" s="16">
        <f t="shared" si="2"/>
        <v>72.173250786163521</v>
      </c>
    </row>
    <row r="46" spans="1:9" x14ac:dyDescent="0.25">
      <c r="A46" s="47" t="s">
        <v>61</v>
      </c>
      <c r="B46" s="8" t="s">
        <v>42</v>
      </c>
      <c r="C46" s="7" t="s">
        <v>29</v>
      </c>
      <c r="D46" s="7" t="s">
        <v>54</v>
      </c>
      <c r="E46" s="7" t="s">
        <v>172</v>
      </c>
      <c r="F46" s="7" t="s">
        <v>28</v>
      </c>
      <c r="G46" s="9">
        <f>SUM(G47:G48)</f>
        <v>254.39999999999998</v>
      </c>
      <c r="H46" s="9">
        <f>SUM(H47:H48)</f>
        <v>183.60874999999999</v>
      </c>
      <c r="I46" s="16">
        <f t="shared" si="2"/>
        <v>72.173250786163521</v>
      </c>
    </row>
    <row r="47" spans="1:9" ht="20.399999999999999" x14ac:dyDescent="0.25">
      <c r="A47" s="47" t="s">
        <v>64</v>
      </c>
      <c r="B47" s="14" t="s">
        <v>184</v>
      </c>
      <c r="C47" s="11" t="s">
        <v>29</v>
      </c>
      <c r="D47" s="11" t="s">
        <v>54</v>
      </c>
      <c r="E47" s="11" t="s">
        <v>180</v>
      </c>
      <c r="F47" s="11" t="s">
        <v>38</v>
      </c>
      <c r="G47" s="15">
        <v>195.39</v>
      </c>
      <c r="H47" s="15">
        <v>143.10993999999999</v>
      </c>
      <c r="I47" s="15">
        <f t="shared" si="2"/>
        <v>73.243226367777268</v>
      </c>
    </row>
    <row r="48" spans="1:9" ht="30.6" customHeight="1" x14ac:dyDescent="0.25">
      <c r="A48" s="47" t="s">
        <v>66</v>
      </c>
      <c r="B48" s="14" t="s">
        <v>183</v>
      </c>
      <c r="C48" s="11" t="s">
        <v>29</v>
      </c>
      <c r="D48" s="11" t="s">
        <v>54</v>
      </c>
      <c r="E48" s="11" t="s">
        <v>180</v>
      </c>
      <c r="F48" s="11" t="s">
        <v>186</v>
      </c>
      <c r="G48" s="15">
        <v>59.01</v>
      </c>
      <c r="H48" s="15">
        <v>40.498809999999999</v>
      </c>
      <c r="I48" s="15">
        <f t="shared" si="2"/>
        <v>68.630418573123194</v>
      </c>
    </row>
    <row r="49" spans="1:9" ht="20.399999999999999" x14ac:dyDescent="0.25">
      <c r="A49" s="26" t="s">
        <v>141</v>
      </c>
      <c r="B49" s="29" t="s">
        <v>60</v>
      </c>
      <c r="C49" s="26" t="s">
        <v>29</v>
      </c>
      <c r="D49" s="26" t="s">
        <v>59</v>
      </c>
      <c r="E49" s="26" t="s">
        <v>161</v>
      </c>
      <c r="F49" s="26" t="s">
        <v>28</v>
      </c>
      <c r="G49" s="30">
        <f>+G50+G53</f>
        <v>390</v>
      </c>
      <c r="H49" s="30">
        <f>+H50+H53</f>
        <v>86</v>
      </c>
      <c r="I49" s="30">
        <f t="shared" si="2"/>
        <v>22.051282051282051</v>
      </c>
    </row>
    <row r="50" spans="1:9" ht="30.6" x14ac:dyDescent="0.25">
      <c r="A50" s="26" t="s">
        <v>67</v>
      </c>
      <c r="B50" s="29" t="s">
        <v>63</v>
      </c>
      <c r="C50" s="26" t="s">
        <v>29</v>
      </c>
      <c r="D50" s="26" t="s">
        <v>62</v>
      </c>
      <c r="E50" s="26" t="s">
        <v>160</v>
      </c>
      <c r="F50" s="26" t="s">
        <v>28</v>
      </c>
      <c r="G50" s="30">
        <f>SUM(G51:G52)</f>
        <v>190</v>
      </c>
      <c r="H50" s="30">
        <f>SUM(H51:H52)</f>
        <v>0</v>
      </c>
      <c r="I50" s="30">
        <f t="shared" si="2"/>
        <v>0</v>
      </c>
    </row>
    <row r="51" spans="1:9" ht="20.399999999999999" x14ac:dyDescent="0.25">
      <c r="A51" s="47" t="s">
        <v>70</v>
      </c>
      <c r="B51" s="14" t="s">
        <v>41</v>
      </c>
      <c r="C51" s="11" t="s">
        <v>29</v>
      </c>
      <c r="D51" s="11" t="s">
        <v>62</v>
      </c>
      <c r="E51" s="11" t="s">
        <v>258</v>
      </c>
      <c r="F51" s="11" t="s">
        <v>40</v>
      </c>
      <c r="G51" s="15">
        <v>180</v>
      </c>
      <c r="H51" s="15">
        <v>0</v>
      </c>
      <c r="I51" s="15">
        <f t="shared" si="2"/>
        <v>0</v>
      </c>
    </row>
    <row r="52" spans="1:9" ht="20.399999999999999" x14ac:dyDescent="0.25">
      <c r="A52" s="47" t="s">
        <v>71</v>
      </c>
      <c r="B52" s="14" t="s">
        <v>41</v>
      </c>
      <c r="C52" s="11" t="s">
        <v>29</v>
      </c>
      <c r="D52" s="11" t="s">
        <v>62</v>
      </c>
      <c r="E52" s="11" t="s">
        <v>259</v>
      </c>
      <c r="F52" s="11" t="s">
        <v>40</v>
      </c>
      <c r="G52" s="15">
        <v>10</v>
      </c>
      <c r="H52" s="15">
        <v>0</v>
      </c>
      <c r="I52" s="15">
        <f t="shared" si="2"/>
        <v>0</v>
      </c>
    </row>
    <row r="53" spans="1:9" x14ac:dyDescent="0.25">
      <c r="A53" s="26" t="s">
        <v>72</v>
      </c>
      <c r="B53" s="29" t="s">
        <v>69</v>
      </c>
      <c r="C53" s="26" t="s">
        <v>29</v>
      </c>
      <c r="D53" s="26" t="s">
        <v>68</v>
      </c>
      <c r="E53" s="26" t="s">
        <v>161</v>
      </c>
      <c r="F53" s="26" t="s">
        <v>28</v>
      </c>
      <c r="G53" s="30">
        <f>+G54</f>
        <v>200</v>
      </c>
      <c r="H53" s="30">
        <f>+H54</f>
        <v>86</v>
      </c>
      <c r="I53" s="30">
        <f t="shared" si="2"/>
        <v>43</v>
      </c>
    </row>
    <row r="54" spans="1:9" x14ac:dyDescent="0.25">
      <c r="A54" s="26" t="s">
        <v>194</v>
      </c>
      <c r="B54" s="29" t="s">
        <v>65</v>
      </c>
      <c r="C54" s="26" t="s">
        <v>29</v>
      </c>
      <c r="D54" s="26" t="s">
        <v>68</v>
      </c>
      <c r="E54" s="26" t="s">
        <v>160</v>
      </c>
      <c r="F54" s="26" t="s">
        <v>28</v>
      </c>
      <c r="G54" s="30">
        <f>+G55</f>
        <v>200</v>
      </c>
      <c r="H54" s="30">
        <f>+H55</f>
        <v>86</v>
      </c>
      <c r="I54" s="30">
        <f t="shared" si="2"/>
        <v>43</v>
      </c>
    </row>
    <row r="55" spans="1:9" ht="20.399999999999999" x14ac:dyDescent="0.25">
      <c r="A55" s="47" t="s">
        <v>195</v>
      </c>
      <c r="B55" s="3" t="s">
        <v>41</v>
      </c>
      <c r="C55" s="1" t="s">
        <v>29</v>
      </c>
      <c r="D55" s="1" t="s">
        <v>68</v>
      </c>
      <c r="E55" s="1" t="s">
        <v>162</v>
      </c>
      <c r="F55" s="1" t="s">
        <v>40</v>
      </c>
      <c r="G55" s="4">
        <v>200</v>
      </c>
      <c r="H55" s="4">
        <v>86</v>
      </c>
      <c r="I55" s="15">
        <f t="shared" si="2"/>
        <v>43</v>
      </c>
    </row>
    <row r="56" spans="1:9" x14ac:dyDescent="0.25">
      <c r="A56" s="26" t="s">
        <v>77</v>
      </c>
      <c r="B56" s="29" t="s">
        <v>74</v>
      </c>
      <c r="C56" s="26" t="s">
        <v>29</v>
      </c>
      <c r="D56" s="26" t="s">
        <v>73</v>
      </c>
      <c r="E56" s="26" t="s">
        <v>163</v>
      </c>
      <c r="F56" s="26" t="s">
        <v>28</v>
      </c>
      <c r="G56" s="30">
        <f>+G57+G63+G65</f>
        <v>11488.867</v>
      </c>
      <c r="H56" s="30">
        <f>+H57+H63+H65</f>
        <v>2257.1737400000002</v>
      </c>
      <c r="I56" s="30">
        <f t="shared" si="2"/>
        <v>19.646617373149155</v>
      </c>
    </row>
    <row r="57" spans="1:9" x14ac:dyDescent="0.25">
      <c r="A57" s="26" t="s">
        <v>196</v>
      </c>
      <c r="B57" s="29" t="s">
        <v>76</v>
      </c>
      <c r="C57" s="26" t="s">
        <v>29</v>
      </c>
      <c r="D57" s="26" t="s">
        <v>75</v>
      </c>
      <c r="E57" s="26" t="s">
        <v>157</v>
      </c>
      <c r="F57" s="26" t="s">
        <v>28</v>
      </c>
      <c r="G57" s="30">
        <f>SUM(G58:G62)</f>
        <v>7663.1</v>
      </c>
      <c r="H57" s="30">
        <f>SUM(H58:H62)</f>
        <v>1515.625</v>
      </c>
      <c r="I57" s="30">
        <f t="shared" si="2"/>
        <v>19.778222912398373</v>
      </c>
    </row>
    <row r="58" spans="1:9" ht="20.399999999999999" x14ac:dyDescent="0.25">
      <c r="A58" s="47" t="s">
        <v>80</v>
      </c>
      <c r="B58" s="14" t="s">
        <v>41</v>
      </c>
      <c r="C58" s="11" t="s">
        <v>29</v>
      </c>
      <c r="D58" s="11" t="s">
        <v>75</v>
      </c>
      <c r="E58" s="11" t="s">
        <v>164</v>
      </c>
      <c r="F58" s="11" t="s">
        <v>40</v>
      </c>
      <c r="G58" s="15">
        <v>5060</v>
      </c>
      <c r="H58" s="15">
        <v>241.05</v>
      </c>
      <c r="I58" s="15">
        <f t="shared" si="2"/>
        <v>4.7638339920948614</v>
      </c>
    </row>
    <row r="59" spans="1:9" ht="20.399999999999999" x14ac:dyDescent="0.25">
      <c r="A59" s="47" t="s">
        <v>81</v>
      </c>
      <c r="B59" s="14" t="s">
        <v>41</v>
      </c>
      <c r="C59" s="11" t="s">
        <v>29</v>
      </c>
      <c r="D59" s="11" t="s">
        <v>75</v>
      </c>
      <c r="E59" s="11" t="s">
        <v>189</v>
      </c>
      <c r="F59" s="11" t="s">
        <v>40</v>
      </c>
      <c r="G59" s="15">
        <v>782.1</v>
      </c>
      <c r="H59" s="15">
        <v>586.57500000000005</v>
      </c>
      <c r="I59" s="15">
        <f t="shared" si="2"/>
        <v>75</v>
      </c>
    </row>
    <row r="60" spans="1:9" ht="20.399999999999999" x14ac:dyDescent="0.25">
      <c r="A60" s="47" t="s">
        <v>197</v>
      </c>
      <c r="B60" s="14" t="s">
        <v>41</v>
      </c>
      <c r="C60" s="11" t="s">
        <v>29</v>
      </c>
      <c r="D60" s="11" t="s">
        <v>75</v>
      </c>
      <c r="E60" s="11" t="s">
        <v>214</v>
      </c>
      <c r="F60" s="11" t="s">
        <v>40</v>
      </c>
      <c r="G60" s="15">
        <v>631</v>
      </c>
      <c r="H60" s="15">
        <v>0</v>
      </c>
      <c r="I60" s="15">
        <f t="shared" si="2"/>
        <v>0</v>
      </c>
    </row>
    <row r="61" spans="1:9" ht="20.399999999999999" x14ac:dyDescent="0.25">
      <c r="A61" s="47" t="s">
        <v>231</v>
      </c>
      <c r="B61" s="14" t="s">
        <v>41</v>
      </c>
      <c r="C61" s="11" t="s">
        <v>29</v>
      </c>
      <c r="D61" s="11" t="s">
        <v>75</v>
      </c>
      <c r="E61" s="11" t="s">
        <v>215</v>
      </c>
      <c r="F61" s="11" t="s">
        <v>40</v>
      </c>
      <c r="G61" s="15">
        <v>520</v>
      </c>
      <c r="H61" s="15">
        <v>390</v>
      </c>
      <c r="I61" s="15">
        <f t="shared" si="2"/>
        <v>75</v>
      </c>
    </row>
    <row r="62" spans="1:9" ht="20.399999999999999" x14ac:dyDescent="0.25">
      <c r="A62" s="47" t="s">
        <v>84</v>
      </c>
      <c r="B62" s="14" t="s">
        <v>41</v>
      </c>
      <c r="C62" s="11" t="s">
        <v>29</v>
      </c>
      <c r="D62" s="11" t="s">
        <v>75</v>
      </c>
      <c r="E62" s="11" t="s">
        <v>216</v>
      </c>
      <c r="F62" s="11" t="s">
        <v>40</v>
      </c>
      <c r="G62" s="15">
        <v>670</v>
      </c>
      <c r="H62" s="15">
        <v>298</v>
      </c>
      <c r="I62" s="15">
        <f t="shared" si="2"/>
        <v>44.477611940298509</v>
      </c>
    </row>
    <row r="63" spans="1:9" x14ac:dyDescent="0.25">
      <c r="A63" s="26" t="s">
        <v>85</v>
      </c>
      <c r="B63" s="29" t="s">
        <v>79</v>
      </c>
      <c r="C63" s="26" t="s">
        <v>29</v>
      </c>
      <c r="D63" s="26" t="s">
        <v>78</v>
      </c>
      <c r="E63" s="26" t="s">
        <v>158</v>
      </c>
      <c r="F63" s="26" t="s">
        <v>28</v>
      </c>
      <c r="G63" s="30">
        <f>+G64</f>
        <v>420</v>
      </c>
      <c r="H63" s="30">
        <f>+H64</f>
        <v>217.84873999999999</v>
      </c>
      <c r="I63" s="30">
        <f t="shared" si="2"/>
        <v>51.868747619047618</v>
      </c>
    </row>
    <row r="64" spans="1:9" ht="20.399999999999999" x14ac:dyDescent="0.25">
      <c r="A64" s="47" t="s">
        <v>198</v>
      </c>
      <c r="B64" s="3" t="s">
        <v>41</v>
      </c>
      <c r="C64" s="1" t="s">
        <v>29</v>
      </c>
      <c r="D64" s="1" t="s">
        <v>78</v>
      </c>
      <c r="E64" s="1" t="s">
        <v>159</v>
      </c>
      <c r="F64" s="1" t="s">
        <v>40</v>
      </c>
      <c r="G64" s="4">
        <v>420</v>
      </c>
      <c r="H64" s="4">
        <v>217.84873999999999</v>
      </c>
      <c r="I64" s="15">
        <f t="shared" si="2"/>
        <v>51.868747619047618</v>
      </c>
    </row>
    <row r="65" spans="1:9" x14ac:dyDescent="0.25">
      <c r="A65" s="26" t="s">
        <v>232</v>
      </c>
      <c r="B65" s="29" t="s">
        <v>83</v>
      </c>
      <c r="C65" s="26" t="s">
        <v>29</v>
      </c>
      <c r="D65" s="26" t="s">
        <v>82</v>
      </c>
      <c r="E65" s="26" t="s">
        <v>158</v>
      </c>
      <c r="F65" s="26" t="s">
        <v>28</v>
      </c>
      <c r="G65" s="30">
        <f>SUM(G66:G67)</f>
        <v>3405.7669999999998</v>
      </c>
      <c r="H65" s="30">
        <f>+H66+H67</f>
        <v>523.70000000000005</v>
      </c>
      <c r="I65" s="30">
        <f t="shared" si="2"/>
        <v>15.37685930951824</v>
      </c>
    </row>
    <row r="66" spans="1:9" ht="20.399999999999999" x14ac:dyDescent="0.25">
      <c r="A66" s="47" t="s">
        <v>199</v>
      </c>
      <c r="B66" s="14" t="s">
        <v>41</v>
      </c>
      <c r="C66" s="11" t="s">
        <v>29</v>
      </c>
      <c r="D66" s="11" t="s">
        <v>82</v>
      </c>
      <c r="E66" s="11" t="s">
        <v>260</v>
      </c>
      <c r="F66" s="11" t="s">
        <v>40</v>
      </c>
      <c r="G66" s="15">
        <v>3400.7669999999998</v>
      </c>
      <c r="H66" s="15">
        <v>523.70000000000005</v>
      </c>
      <c r="I66" s="15">
        <f t="shared" ref="I66:I77" si="3">+H66/G66*100</f>
        <v>15.399467237831937</v>
      </c>
    </row>
    <row r="67" spans="1:9" ht="20.399999999999999" x14ac:dyDescent="0.25">
      <c r="A67" s="47" t="s">
        <v>200</v>
      </c>
      <c r="B67" s="14" t="s">
        <v>41</v>
      </c>
      <c r="C67" s="11" t="s">
        <v>29</v>
      </c>
      <c r="D67" s="11" t="s">
        <v>82</v>
      </c>
      <c r="E67" s="11" t="s">
        <v>217</v>
      </c>
      <c r="F67" s="11" t="s">
        <v>40</v>
      </c>
      <c r="G67" s="15">
        <v>5</v>
      </c>
      <c r="H67" s="15">
        <v>0</v>
      </c>
      <c r="I67" s="15">
        <f t="shared" si="3"/>
        <v>0</v>
      </c>
    </row>
    <row r="68" spans="1:9" x14ac:dyDescent="0.25">
      <c r="A68" s="26" t="s">
        <v>90</v>
      </c>
      <c r="B68" s="29" t="s">
        <v>87</v>
      </c>
      <c r="C68" s="26" t="s">
        <v>29</v>
      </c>
      <c r="D68" s="26" t="s">
        <v>86</v>
      </c>
      <c r="E68" s="26" t="s">
        <v>156</v>
      </c>
      <c r="F68" s="26" t="s">
        <v>28</v>
      </c>
      <c r="G68" s="30">
        <f>+G69+G78+G74</f>
        <v>13979.035180000001</v>
      </c>
      <c r="H68" s="30">
        <f>+H69+H78+H74</f>
        <v>5861.0755200000003</v>
      </c>
      <c r="I68" s="30">
        <f t="shared" si="3"/>
        <v>41.927611201562193</v>
      </c>
    </row>
    <row r="69" spans="1:9" x14ac:dyDescent="0.25">
      <c r="A69" s="26" t="s">
        <v>201</v>
      </c>
      <c r="B69" s="31" t="s">
        <v>89</v>
      </c>
      <c r="C69" s="32" t="s">
        <v>29</v>
      </c>
      <c r="D69" s="32" t="s">
        <v>88</v>
      </c>
      <c r="E69" s="32" t="s">
        <v>157</v>
      </c>
      <c r="F69" s="32" t="s">
        <v>28</v>
      </c>
      <c r="G69" s="33">
        <f>SUM(G70:G73)</f>
        <v>1390.92</v>
      </c>
      <c r="H69" s="33">
        <f>SUM(H70:H73)</f>
        <v>808.18931999999995</v>
      </c>
      <c r="I69" s="33">
        <f t="shared" si="3"/>
        <v>58.104658786989901</v>
      </c>
    </row>
    <row r="70" spans="1:9" ht="22.2" customHeight="1" x14ac:dyDescent="0.25">
      <c r="A70" s="47" t="s">
        <v>93</v>
      </c>
      <c r="B70" s="14" t="s">
        <v>41</v>
      </c>
      <c r="C70" s="11" t="s">
        <v>29</v>
      </c>
      <c r="D70" s="11" t="s">
        <v>88</v>
      </c>
      <c r="E70" s="11" t="s">
        <v>222</v>
      </c>
      <c r="F70" s="11" t="s">
        <v>40</v>
      </c>
      <c r="G70" s="15">
        <v>325.92</v>
      </c>
      <c r="H70" s="15">
        <v>109.515</v>
      </c>
      <c r="I70" s="15">
        <f t="shared" si="3"/>
        <v>33.601804123711339</v>
      </c>
    </row>
    <row r="71" spans="1:9" ht="24.6" customHeight="1" x14ac:dyDescent="0.25">
      <c r="A71" s="47" t="s">
        <v>94</v>
      </c>
      <c r="B71" s="14" t="s">
        <v>41</v>
      </c>
      <c r="C71" s="11" t="s">
        <v>29</v>
      </c>
      <c r="D71" s="11" t="s">
        <v>88</v>
      </c>
      <c r="E71" s="11" t="s">
        <v>261</v>
      </c>
      <c r="F71" s="11" t="s">
        <v>40</v>
      </c>
      <c r="G71" s="15">
        <v>950</v>
      </c>
      <c r="H71" s="15">
        <v>612.42431999999997</v>
      </c>
      <c r="I71" s="15">
        <f t="shared" si="3"/>
        <v>64.465717894736841</v>
      </c>
    </row>
    <row r="72" spans="1:9" ht="12.6" customHeight="1" x14ac:dyDescent="0.25">
      <c r="A72" s="47" t="s">
        <v>95</v>
      </c>
      <c r="B72" s="14" t="s">
        <v>44</v>
      </c>
      <c r="C72" s="11" t="s">
        <v>29</v>
      </c>
      <c r="D72" s="11" t="s">
        <v>88</v>
      </c>
      <c r="E72" s="11" t="s">
        <v>174</v>
      </c>
      <c r="F72" s="11" t="s">
        <v>43</v>
      </c>
      <c r="G72" s="18">
        <v>94.1</v>
      </c>
      <c r="H72" s="18">
        <v>70.575000000000003</v>
      </c>
      <c r="I72" s="15">
        <f t="shared" si="3"/>
        <v>75.000000000000014</v>
      </c>
    </row>
    <row r="73" spans="1:9" ht="14.4" customHeight="1" x14ac:dyDescent="0.25">
      <c r="A73" s="47" t="s">
        <v>96</v>
      </c>
      <c r="B73" s="14" t="s">
        <v>44</v>
      </c>
      <c r="C73" s="11" t="s">
        <v>29</v>
      </c>
      <c r="D73" s="11" t="s">
        <v>88</v>
      </c>
      <c r="E73" s="11" t="s">
        <v>176</v>
      </c>
      <c r="F73" s="11" t="s">
        <v>43</v>
      </c>
      <c r="G73" s="18">
        <v>20.9</v>
      </c>
      <c r="H73" s="18">
        <v>15.675000000000001</v>
      </c>
      <c r="I73" s="15">
        <f t="shared" si="3"/>
        <v>75.000000000000014</v>
      </c>
    </row>
    <row r="74" spans="1:9" ht="11.4" customHeight="1" x14ac:dyDescent="0.25">
      <c r="A74" s="47" t="s">
        <v>202</v>
      </c>
      <c r="B74" s="29" t="s">
        <v>223</v>
      </c>
      <c r="C74" s="26" t="s">
        <v>29</v>
      </c>
      <c r="D74" s="26" t="s">
        <v>221</v>
      </c>
      <c r="E74" s="26" t="s">
        <v>163</v>
      </c>
      <c r="F74" s="26" t="s">
        <v>40</v>
      </c>
      <c r="G74" s="33">
        <f>SUM(G75:G77)</f>
        <v>174.04000000000002</v>
      </c>
      <c r="H74" s="33">
        <f>SUM(H75:H77)</f>
        <v>113.99296</v>
      </c>
      <c r="I74" s="35">
        <f t="shared" si="3"/>
        <v>65.49813835899792</v>
      </c>
    </row>
    <row r="75" spans="1:9" ht="13.8" customHeight="1" x14ac:dyDescent="0.25">
      <c r="A75" s="47" t="s">
        <v>97</v>
      </c>
      <c r="B75" s="14" t="s">
        <v>44</v>
      </c>
      <c r="C75" s="11" t="s">
        <v>29</v>
      </c>
      <c r="D75" s="11" t="s">
        <v>221</v>
      </c>
      <c r="E75" s="11" t="s">
        <v>177</v>
      </c>
      <c r="F75" s="11" t="s">
        <v>43</v>
      </c>
      <c r="G75" s="18">
        <v>41.78</v>
      </c>
      <c r="H75" s="18">
        <v>31.335000000000001</v>
      </c>
      <c r="I75" s="15">
        <f>+H75/G75*100</f>
        <v>75</v>
      </c>
    </row>
    <row r="76" spans="1:9" ht="15" customHeight="1" x14ac:dyDescent="0.25">
      <c r="A76" s="26" t="s">
        <v>142</v>
      </c>
      <c r="B76" s="14" t="s">
        <v>44</v>
      </c>
      <c r="C76" s="11" t="s">
        <v>29</v>
      </c>
      <c r="D76" s="11" t="s">
        <v>221</v>
      </c>
      <c r="E76" s="11" t="s">
        <v>179</v>
      </c>
      <c r="F76" s="11" t="s">
        <v>43</v>
      </c>
      <c r="G76" s="18">
        <v>82.26</v>
      </c>
      <c r="H76" s="18">
        <v>61.695</v>
      </c>
      <c r="I76" s="15">
        <f>+H76/G76*100</f>
        <v>75</v>
      </c>
    </row>
    <row r="77" spans="1:9" ht="22.8" customHeight="1" x14ac:dyDescent="0.25">
      <c r="A77" s="47" t="s">
        <v>203</v>
      </c>
      <c r="B77" s="14" t="s">
        <v>41</v>
      </c>
      <c r="C77" s="11" t="s">
        <v>29</v>
      </c>
      <c r="D77" s="11" t="s">
        <v>221</v>
      </c>
      <c r="E77" s="11" t="s">
        <v>222</v>
      </c>
      <c r="F77" s="11" t="s">
        <v>40</v>
      </c>
      <c r="G77" s="18">
        <v>50</v>
      </c>
      <c r="H77" s="18">
        <v>20.962959999999999</v>
      </c>
      <c r="I77" s="15">
        <f t="shared" si="3"/>
        <v>41.925919999999998</v>
      </c>
    </row>
    <row r="78" spans="1:9" x14ac:dyDescent="0.25">
      <c r="A78" s="26" t="s">
        <v>102</v>
      </c>
      <c r="B78" s="31" t="s">
        <v>92</v>
      </c>
      <c r="C78" s="32" t="s">
        <v>29</v>
      </c>
      <c r="D78" s="32" t="s">
        <v>91</v>
      </c>
      <c r="E78" s="37" t="s">
        <v>157</v>
      </c>
      <c r="F78" s="32" t="s">
        <v>28</v>
      </c>
      <c r="G78" s="33">
        <f>SUM(G79:G84)</f>
        <v>12414.07518</v>
      </c>
      <c r="H78" s="33">
        <f>SUM(H79:H84)</f>
        <v>4938.8932400000003</v>
      </c>
      <c r="I78" s="30">
        <f t="shared" ref="I78:I95" si="4">+H78/G78*100</f>
        <v>39.784624858377896</v>
      </c>
    </row>
    <row r="79" spans="1:9" ht="20.399999999999999" x14ac:dyDescent="0.25">
      <c r="A79" s="47" t="s">
        <v>204</v>
      </c>
      <c r="B79" s="14" t="s">
        <v>41</v>
      </c>
      <c r="C79" s="11" t="s">
        <v>29</v>
      </c>
      <c r="D79" s="11" t="s">
        <v>91</v>
      </c>
      <c r="E79" s="11" t="s">
        <v>165</v>
      </c>
      <c r="F79" s="11" t="s">
        <v>40</v>
      </c>
      <c r="G79" s="15">
        <v>2900</v>
      </c>
      <c r="H79" s="15">
        <v>1909.8040800000001</v>
      </c>
      <c r="I79" s="15">
        <f t="shared" si="4"/>
        <v>65.855313103448282</v>
      </c>
    </row>
    <row r="80" spans="1:9" ht="20.399999999999999" x14ac:dyDescent="0.25">
      <c r="A80" s="47" t="s">
        <v>103</v>
      </c>
      <c r="B80" s="14" t="s">
        <v>41</v>
      </c>
      <c r="C80" s="11" t="s">
        <v>29</v>
      </c>
      <c r="D80" s="11" t="s">
        <v>91</v>
      </c>
      <c r="E80" s="11" t="s">
        <v>166</v>
      </c>
      <c r="F80" s="11" t="s">
        <v>40</v>
      </c>
      <c r="G80" s="15">
        <v>50</v>
      </c>
      <c r="H80" s="15"/>
      <c r="I80" s="15">
        <f t="shared" si="4"/>
        <v>0</v>
      </c>
    </row>
    <row r="81" spans="1:9" ht="20.399999999999999" x14ac:dyDescent="0.25">
      <c r="A81" s="47" t="s">
        <v>106</v>
      </c>
      <c r="B81" s="14" t="s">
        <v>41</v>
      </c>
      <c r="C81" s="11" t="s">
        <v>29</v>
      </c>
      <c r="D81" s="11" t="s">
        <v>91</v>
      </c>
      <c r="E81" s="11" t="s">
        <v>219</v>
      </c>
      <c r="F81" s="11" t="s">
        <v>40</v>
      </c>
      <c r="G81" s="15">
        <v>6413.37518</v>
      </c>
      <c r="H81" s="15">
        <v>3029.08916</v>
      </c>
      <c r="I81" s="15">
        <f t="shared" si="4"/>
        <v>47.230811779827917</v>
      </c>
    </row>
    <row r="82" spans="1:9" ht="20.399999999999999" x14ac:dyDescent="0.25">
      <c r="A82" s="47" t="s">
        <v>109</v>
      </c>
      <c r="B82" s="14" t="s">
        <v>41</v>
      </c>
      <c r="C82" s="11" t="s">
        <v>29</v>
      </c>
      <c r="D82" s="11" t="s">
        <v>91</v>
      </c>
      <c r="E82" s="11" t="s">
        <v>262</v>
      </c>
      <c r="F82" s="11" t="s">
        <v>40</v>
      </c>
      <c r="G82" s="15">
        <v>1000</v>
      </c>
      <c r="H82" s="15">
        <v>0</v>
      </c>
      <c r="I82" s="15">
        <f t="shared" si="4"/>
        <v>0</v>
      </c>
    </row>
    <row r="83" spans="1:9" ht="13.8" customHeight="1" x14ac:dyDescent="0.25">
      <c r="A83" s="47" t="s">
        <v>110</v>
      </c>
      <c r="B83" s="14" t="s">
        <v>41</v>
      </c>
      <c r="C83" s="11" t="s">
        <v>29</v>
      </c>
      <c r="D83" s="11" t="s">
        <v>91</v>
      </c>
      <c r="E83" s="11" t="s">
        <v>285</v>
      </c>
      <c r="F83" s="11" t="s">
        <v>40</v>
      </c>
      <c r="G83" s="15">
        <v>1250.7</v>
      </c>
      <c r="H83" s="15">
        <v>0</v>
      </c>
      <c r="I83" s="15">
        <f t="shared" ref="I83" si="5">+H83/G83*100</f>
        <v>0</v>
      </c>
    </row>
    <row r="84" spans="1:9" ht="20.399999999999999" x14ac:dyDescent="0.25">
      <c r="A84" s="47" t="s">
        <v>113</v>
      </c>
      <c r="B84" s="14" t="s">
        <v>41</v>
      </c>
      <c r="C84" s="11" t="s">
        <v>29</v>
      </c>
      <c r="D84" s="11" t="s">
        <v>91</v>
      </c>
      <c r="E84" s="11" t="s">
        <v>263</v>
      </c>
      <c r="F84" s="11" t="s">
        <v>40</v>
      </c>
      <c r="G84" s="15">
        <v>800</v>
      </c>
      <c r="H84" s="15">
        <v>0</v>
      </c>
      <c r="I84" s="15">
        <f t="shared" si="4"/>
        <v>0</v>
      </c>
    </row>
    <row r="85" spans="1:9" x14ac:dyDescent="0.25">
      <c r="A85" s="47" t="s">
        <v>114</v>
      </c>
      <c r="B85" s="29" t="s">
        <v>99</v>
      </c>
      <c r="C85" s="26" t="s">
        <v>29</v>
      </c>
      <c r="D85" s="26" t="s">
        <v>98</v>
      </c>
      <c r="E85" s="37" t="s">
        <v>152</v>
      </c>
      <c r="F85" s="26" t="s">
        <v>28</v>
      </c>
      <c r="G85" s="30">
        <f>+G86</f>
        <v>558.15</v>
      </c>
      <c r="H85" s="30">
        <f>+H86</f>
        <v>354.86423000000002</v>
      </c>
      <c r="I85" s="30">
        <f t="shared" si="4"/>
        <v>63.578649108662553</v>
      </c>
    </row>
    <row r="86" spans="1:9" x14ac:dyDescent="0.25">
      <c r="A86" s="47" t="s">
        <v>115</v>
      </c>
      <c r="B86" s="29" t="s">
        <v>101</v>
      </c>
      <c r="C86" s="26" t="s">
        <v>29</v>
      </c>
      <c r="D86" s="26" t="s">
        <v>100</v>
      </c>
      <c r="E86" s="37" t="s">
        <v>155</v>
      </c>
      <c r="F86" s="26" t="s">
        <v>28</v>
      </c>
      <c r="G86" s="30">
        <f>SUM(G87:G89)</f>
        <v>558.15</v>
      </c>
      <c r="H86" s="30">
        <f>SUM(H87:H89)</f>
        <v>354.86423000000002</v>
      </c>
      <c r="I86" s="30">
        <f t="shared" si="4"/>
        <v>63.578649108662553</v>
      </c>
    </row>
    <row r="87" spans="1:9" ht="20.399999999999999" x14ac:dyDescent="0.25">
      <c r="A87" s="47" t="s">
        <v>116</v>
      </c>
      <c r="B87" s="14" t="s">
        <v>264</v>
      </c>
      <c r="C87" s="11" t="s">
        <v>29</v>
      </c>
      <c r="D87" s="11" t="s">
        <v>100</v>
      </c>
      <c r="E87" s="11" t="s">
        <v>265</v>
      </c>
      <c r="F87" s="11" t="s">
        <v>111</v>
      </c>
      <c r="G87" s="15">
        <v>279.3</v>
      </c>
      <c r="H87" s="15">
        <v>250.8</v>
      </c>
      <c r="I87" s="15">
        <f t="shared" si="4"/>
        <v>89.795918367346943</v>
      </c>
    </row>
    <row r="88" spans="1:9" ht="30.6" x14ac:dyDescent="0.25">
      <c r="A88" s="47" t="s">
        <v>119</v>
      </c>
      <c r="B88" s="14" t="s">
        <v>183</v>
      </c>
      <c r="C88" s="11" t="s">
        <v>29</v>
      </c>
      <c r="D88" s="11" t="s">
        <v>100</v>
      </c>
      <c r="E88" s="11" t="s">
        <v>265</v>
      </c>
      <c r="F88" s="11" t="s">
        <v>185</v>
      </c>
      <c r="G88" s="15">
        <v>84.35</v>
      </c>
      <c r="H88" s="15">
        <v>75.742599999999996</v>
      </c>
      <c r="I88" s="15">
        <f t="shared" si="4"/>
        <v>89.795613515115591</v>
      </c>
    </row>
    <row r="89" spans="1:9" ht="20.399999999999999" x14ac:dyDescent="0.25">
      <c r="A89" s="47" t="s">
        <v>122</v>
      </c>
      <c r="B89" s="14" t="s">
        <v>41</v>
      </c>
      <c r="C89" s="11" t="s">
        <v>29</v>
      </c>
      <c r="D89" s="11" t="s">
        <v>100</v>
      </c>
      <c r="E89" s="11" t="s">
        <v>153</v>
      </c>
      <c r="F89" s="11" t="s">
        <v>40</v>
      </c>
      <c r="G89" s="15">
        <v>194.5</v>
      </c>
      <c r="H89" s="15">
        <v>28.321629999999999</v>
      </c>
      <c r="I89" s="15">
        <f t="shared" si="4"/>
        <v>14.561249357326478</v>
      </c>
    </row>
    <row r="90" spans="1:9" x14ac:dyDescent="0.25">
      <c r="A90" s="47" t="s">
        <v>123</v>
      </c>
      <c r="B90" s="29" t="s">
        <v>118</v>
      </c>
      <c r="C90" s="26" t="s">
        <v>29</v>
      </c>
      <c r="D90" s="26" t="s">
        <v>117</v>
      </c>
      <c r="E90" s="26" t="s">
        <v>28</v>
      </c>
      <c r="F90" s="26" t="s">
        <v>28</v>
      </c>
      <c r="G90" s="30">
        <f t="shared" ref="G90:G91" si="6">+G91</f>
        <v>1788.3566000000001</v>
      </c>
      <c r="H90" s="30">
        <f>+H91</f>
        <v>1384.5203799999999</v>
      </c>
      <c r="I90" s="30">
        <f t="shared" si="4"/>
        <v>77.418585308992618</v>
      </c>
    </row>
    <row r="91" spans="1:9" x14ac:dyDescent="0.25">
      <c r="A91" s="47" t="s">
        <v>126</v>
      </c>
      <c r="B91" s="29" t="s">
        <v>121</v>
      </c>
      <c r="C91" s="26" t="s">
        <v>29</v>
      </c>
      <c r="D91" s="26" t="s">
        <v>120</v>
      </c>
      <c r="E91" s="26" t="s">
        <v>28</v>
      </c>
      <c r="F91" s="26" t="s">
        <v>28</v>
      </c>
      <c r="G91" s="30">
        <f t="shared" si="6"/>
        <v>1788.3566000000001</v>
      </c>
      <c r="H91" s="30">
        <f>+H92</f>
        <v>1384.5203799999999</v>
      </c>
      <c r="I91" s="30">
        <f t="shared" si="4"/>
        <v>77.418585308992618</v>
      </c>
    </row>
    <row r="92" spans="1:9" ht="20.399999999999999" x14ac:dyDescent="0.25">
      <c r="A92" s="47" t="s">
        <v>127</v>
      </c>
      <c r="B92" s="29" t="s">
        <v>134</v>
      </c>
      <c r="C92" s="26" t="s">
        <v>29</v>
      </c>
      <c r="D92" s="26" t="s">
        <v>120</v>
      </c>
      <c r="E92" s="26" t="s">
        <v>181</v>
      </c>
      <c r="F92" s="26" t="s">
        <v>28</v>
      </c>
      <c r="G92" s="30">
        <f>SUM(G93:G97)</f>
        <v>1788.3566000000001</v>
      </c>
      <c r="H92" s="30">
        <f>SUM(H93:H97)</f>
        <v>1384.5203799999999</v>
      </c>
      <c r="I92" s="30">
        <f t="shared" si="4"/>
        <v>77.418585308992618</v>
      </c>
    </row>
    <row r="93" spans="1:9" ht="20.399999999999999" x14ac:dyDescent="0.25">
      <c r="A93" s="47" t="s">
        <v>143</v>
      </c>
      <c r="B93" s="38" t="s">
        <v>125</v>
      </c>
      <c r="C93" s="12" t="s">
        <v>29</v>
      </c>
      <c r="D93" s="12" t="s">
        <v>120</v>
      </c>
      <c r="E93" s="12" t="s">
        <v>182</v>
      </c>
      <c r="F93" s="12" t="s">
        <v>124</v>
      </c>
      <c r="G93" s="39">
        <v>536.33000000000004</v>
      </c>
      <c r="H93" s="39">
        <v>402.24482999999998</v>
      </c>
      <c r="I93" s="23">
        <f t="shared" si="4"/>
        <v>74.999502172170111</v>
      </c>
    </row>
    <row r="94" spans="1:9" x14ac:dyDescent="0.25">
      <c r="A94" s="47" t="s">
        <v>205</v>
      </c>
      <c r="B94" s="14" t="s">
        <v>266</v>
      </c>
      <c r="C94" s="11" t="s">
        <v>29</v>
      </c>
      <c r="D94" s="11" t="s">
        <v>267</v>
      </c>
      <c r="E94" s="11" t="s">
        <v>268</v>
      </c>
      <c r="F94" s="11" t="s">
        <v>43</v>
      </c>
      <c r="G94" s="15">
        <v>872.02660000000003</v>
      </c>
      <c r="H94" s="15">
        <v>853.36019999999996</v>
      </c>
      <c r="I94" s="15">
        <f t="shared" si="4"/>
        <v>97.859423095579885</v>
      </c>
    </row>
    <row r="95" spans="1:9" ht="20.399999999999999" x14ac:dyDescent="0.25">
      <c r="A95" s="47" t="s">
        <v>206</v>
      </c>
      <c r="B95" s="14" t="s">
        <v>41</v>
      </c>
      <c r="C95" s="11" t="s">
        <v>29</v>
      </c>
      <c r="D95" s="11" t="s">
        <v>107</v>
      </c>
      <c r="E95" s="11" t="s">
        <v>150</v>
      </c>
      <c r="F95" s="11" t="s">
        <v>40</v>
      </c>
      <c r="G95" s="15">
        <v>40</v>
      </c>
      <c r="H95" s="15">
        <v>0</v>
      </c>
      <c r="I95" s="15">
        <f t="shared" si="4"/>
        <v>0</v>
      </c>
    </row>
    <row r="96" spans="1:9" ht="20.399999999999999" x14ac:dyDescent="0.25">
      <c r="A96" s="47" t="s">
        <v>233</v>
      </c>
      <c r="B96" s="14" t="s">
        <v>41</v>
      </c>
      <c r="C96" s="11" t="s">
        <v>29</v>
      </c>
      <c r="D96" s="11" t="s">
        <v>107</v>
      </c>
      <c r="E96" s="11" t="s">
        <v>149</v>
      </c>
      <c r="F96" s="11" t="s">
        <v>40</v>
      </c>
      <c r="G96" s="15">
        <v>20</v>
      </c>
      <c r="H96" s="15">
        <v>0</v>
      </c>
      <c r="I96" s="15">
        <f t="shared" ref="I96:I97" si="7">+H96/G96*100</f>
        <v>0</v>
      </c>
    </row>
    <row r="97" spans="1:9" ht="20.399999999999999" x14ac:dyDescent="0.25">
      <c r="A97" s="47" t="s">
        <v>234</v>
      </c>
      <c r="B97" s="14" t="s">
        <v>41</v>
      </c>
      <c r="C97" s="11" t="s">
        <v>29</v>
      </c>
      <c r="D97" s="11" t="s">
        <v>107</v>
      </c>
      <c r="E97" s="11" t="s">
        <v>148</v>
      </c>
      <c r="F97" s="11" t="s">
        <v>40</v>
      </c>
      <c r="G97" s="15">
        <v>320</v>
      </c>
      <c r="H97" s="15">
        <v>128.91534999999999</v>
      </c>
      <c r="I97" s="15">
        <f t="shared" si="7"/>
        <v>40.286046874999997</v>
      </c>
    </row>
    <row r="98" spans="1:9" x14ac:dyDescent="0.25">
      <c r="A98" s="47" t="s">
        <v>235</v>
      </c>
      <c r="B98" s="41" t="s">
        <v>132</v>
      </c>
      <c r="C98" s="40" t="s">
        <v>28</v>
      </c>
      <c r="D98" s="40" t="s">
        <v>28</v>
      </c>
      <c r="E98" s="40" t="s">
        <v>28</v>
      </c>
      <c r="F98" s="42" t="s">
        <v>28</v>
      </c>
      <c r="G98" s="28">
        <f>+G12</f>
        <v>42922.388780000001</v>
      </c>
      <c r="H98" s="28">
        <f>+H12</f>
        <v>19719.397649999999</v>
      </c>
      <c r="I98" s="30">
        <f>+H98/G98*100</f>
        <v>45.941985547617975</v>
      </c>
    </row>
    <row r="99" spans="1:9" ht="26.25" customHeight="1" x14ac:dyDescent="0.25">
      <c r="A99" s="47" t="s">
        <v>236</v>
      </c>
      <c r="B99" s="43" t="s">
        <v>146</v>
      </c>
      <c r="C99" s="40"/>
      <c r="D99" s="26"/>
      <c r="E99" s="40"/>
      <c r="F99" s="42"/>
      <c r="G99" s="44"/>
      <c r="H99" s="44"/>
      <c r="I99" s="30"/>
    </row>
    <row r="100" spans="1:9" x14ac:dyDescent="0.25">
      <c r="A100" s="47" t="s">
        <v>237</v>
      </c>
      <c r="B100" s="29" t="s">
        <v>105</v>
      </c>
      <c r="C100" s="26" t="s">
        <v>29</v>
      </c>
      <c r="D100" s="26" t="s">
        <v>104</v>
      </c>
      <c r="E100" s="26" t="s">
        <v>28</v>
      </c>
      <c r="F100" s="26" t="s">
        <v>28</v>
      </c>
      <c r="G100" s="30">
        <f>+G101</f>
        <v>7842.590580000001</v>
      </c>
      <c r="H100" s="30">
        <f>H101+H119</f>
        <v>4941.7950399999991</v>
      </c>
      <c r="I100" s="30">
        <f t="shared" ref="I100:I113" si="8">+H100/G100*100</f>
        <v>63.012278781993977</v>
      </c>
    </row>
    <row r="101" spans="1:9" x14ac:dyDescent="0.25">
      <c r="A101" s="47" t="s">
        <v>238</v>
      </c>
      <c r="B101" s="29" t="s">
        <v>108</v>
      </c>
      <c r="C101" s="26" t="s">
        <v>29</v>
      </c>
      <c r="D101" s="26" t="s">
        <v>107</v>
      </c>
      <c r="E101" s="26" t="s">
        <v>28</v>
      </c>
      <c r="F101" s="26" t="s">
        <v>28</v>
      </c>
      <c r="G101" s="30">
        <f>+G102+G119</f>
        <v>7842.590580000001</v>
      </c>
      <c r="H101" s="30">
        <f>+H102</f>
        <v>4396.0642999999991</v>
      </c>
      <c r="I101" s="30">
        <f t="shared" si="8"/>
        <v>56.053726828616348</v>
      </c>
    </row>
    <row r="102" spans="1:9" ht="20.399999999999999" x14ac:dyDescent="0.25">
      <c r="A102" s="47" t="s">
        <v>239</v>
      </c>
      <c r="B102" s="45" t="s">
        <v>133</v>
      </c>
      <c r="C102" s="37" t="s">
        <v>29</v>
      </c>
      <c r="D102" s="37" t="s">
        <v>107</v>
      </c>
      <c r="E102" s="37" t="s">
        <v>151</v>
      </c>
      <c r="F102" s="37" t="s">
        <v>28</v>
      </c>
      <c r="G102" s="46">
        <f>SUM(G103:G118)</f>
        <v>6668.5405800000008</v>
      </c>
      <c r="H102" s="46">
        <f>SUM(H103:H118)</f>
        <v>4396.0642999999991</v>
      </c>
      <c r="I102" s="30">
        <f t="shared" si="8"/>
        <v>65.922434560636631</v>
      </c>
    </row>
    <row r="103" spans="1:9" ht="20.399999999999999" x14ac:dyDescent="0.25">
      <c r="A103" s="47" t="s">
        <v>240</v>
      </c>
      <c r="B103" s="14" t="s">
        <v>112</v>
      </c>
      <c r="C103" s="11" t="s">
        <v>29</v>
      </c>
      <c r="D103" s="11" t="s">
        <v>107</v>
      </c>
      <c r="E103" s="11" t="s">
        <v>150</v>
      </c>
      <c r="F103" s="11" t="s">
        <v>111</v>
      </c>
      <c r="G103" s="15">
        <v>2065.9699999999998</v>
      </c>
      <c r="H103" s="15">
        <v>1404.9806100000001</v>
      </c>
      <c r="I103" s="15">
        <f t="shared" si="8"/>
        <v>68.005857297056593</v>
      </c>
    </row>
    <row r="104" spans="1:9" ht="30.6" x14ac:dyDescent="0.25">
      <c r="A104" s="47" t="s">
        <v>241</v>
      </c>
      <c r="B104" s="14" t="s">
        <v>183</v>
      </c>
      <c r="C104" s="11" t="s">
        <v>29</v>
      </c>
      <c r="D104" s="11" t="s">
        <v>107</v>
      </c>
      <c r="E104" s="11" t="s">
        <v>150</v>
      </c>
      <c r="F104" s="11" t="s">
        <v>185</v>
      </c>
      <c r="G104" s="15">
        <v>823.923</v>
      </c>
      <c r="H104" s="15">
        <v>619.93408999999997</v>
      </c>
      <c r="I104" s="15">
        <f t="shared" si="8"/>
        <v>75.241750746125547</v>
      </c>
    </row>
    <row r="105" spans="1:9" ht="20.399999999999999" x14ac:dyDescent="0.25">
      <c r="A105" s="47" t="s">
        <v>242</v>
      </c>
      <c r="B105" s="14" t="s">
        <v>190</v>
      </c>
      <c r="C105" s="11" t="s">
        <v>29</v>
      </c>
      <c r="D105" s="11" t="s">
        <v>107</v>
      </c>
      <c r="E105" s="11" t="s">
        <v>150</v>
      </c>
      <c r="F105" s="11" t="s">
        <v>191</v>
      </c>
      <c r="G105" s="15">
        <v>11</v>
      </c>
      <c r="H105" s="15">
        <v>0.37</v>
      </c>
      <c r="I105" s="15">
        <f t="shared" si="8"/>
        <v>3.3636363636363638</v>
      </c>
    </row>
    <row r="106" spans="1:9" ht="20.399999999999999" x14ac:dyDescent="0.25">
      <c r="A106" s="47" t="s">
        <v>243</v>
      </c>
      <c r="B106" s="14" t="s">
        <v>218</v>
      </c>
      <c r="C106" s="11" t="s">
        <v>29</v>
      </c>
      <c r="D106" s="11" t="s">
        <v>107</v>
      </c>
      <c r="E106" s="11" t="s">
        <v>150</v>
      </c>
      <c r="F106" s="11" t="s">
        <v>187</v>
      </c>
      <c r="G106" s="15">
        <v>27.4</v>
      </c>
      <c r="H106" s="15">
        <v>17.3</v>
      </c>
      <c r="I106" s="15">
        <f t="shared" si="8"/>
        <v>63.138686131386869</v>
      </c>
    </row>
    <row r="107" spans="1:9" ht="20.399999999999999" x14ac:dyDescent="0.25">
      <c r="A107" s="47" t="s">
        <v>244</v>
      </c>
      <c r="B107" s="14" t="s">
        <v>41</v>
      </c>
      <c r="C107" s="11" t="s">
        <v>29</v>
      </c>
      <c r="D107" s="11" t="s">
        <v>107</v>
      </c>
      <c r="E107" s="11" t="s">
        <v>150</v>
      </c>
      <c r="F107" s="11" t="s">
        <v>40</v>
      </c>
      <c r="G107" s="15">
        <v>1134.6075800000001</v>
      </c>
      <c r="H107" s="15">
        <v>645.81120999999996</v>
      </c>
      <c r="I107" s="15">
        <f t="shared" si="8"/>
        <v>56.919345629614057</v>
      </c>
    </row>
    <row r="108" spans="1:9" x14ac:dyDescent="0.25">
      <c r="A108" s="47" t="s">
        <v>245</v>
      </c>
      <c r="B108" s="14" t="s">
        <v>209</v>
      </c>
      <c r="C108" s="11" t="s">
        <v>29</v>
      </c>
      <c r="D108" s="11" t="s">
        <v>107</v>
      </c>
      <c r="E108" s="11" t="s">
        <v>150</v>
      </c>
      <c r="F108" s="11" t="s">
        <v>211</v>
      </c>
      <c r="G108" s="15">
        <v>30</v>
      </c>
      <c r="H108" s="15">
        <v>0</v>
      </c>
      <c r="I108" s="15">
        <f t="shared" si="8"/>
        <v>0</v>
      </c>
    </row>
    <row r="109" spans="1:9" x14ac:dyDescent="0.25">
      <c r="A109" s="47" t="s">
        <v>246</v>
      </c>
      <c r="B109" s="14" t="s">
        <v>210</v>
      </c>
      <c r="C109" s="11" t="s">
        <v>29</v>
      </c>
      <c r="D109" s="11" t="s">
        <v>107</v>
      </c>
      <c r="E109" s="11" t="s">
        <v>150</v>
      </c>
      <c r="F109" s="11" t="s">
        <v>212</v>
      </c>
      <c r="G109" s="15">
        <v>30</v>
      </c>
      <c r="H109" s="15">
        <v>10.87171</v>
      </c>
      <c r="I109" s="15">
        <f t="shared" si="8"/>
        <v>36.239033333333332</v>
      </c>
    </row>
    <row r="110" spans="1:9" ht="20.399999999999999" x14ac:dyDescent="0.25">
      <c r="A110" s="47" t="s">
        <v>247</v>
      </c>
      <c r="B110" s="14" t="s">
        <v>112</v>
      </c>
      <c r="C110" s="11" t="s">
        <v>29</v>
      </c>
      <c r="D110" s="11" t="s">
        <v>107</v>
      </c>
      <c r="E110" s="11" t="s">
        <v>149</v>
      </c>
      <c r="F110" s="11" t="s">
        <v>111</v>
      </c>
      <c r="G110" s="15">
        <v>588.92999999999995</v>
      </c>
      <c r="H110" s="15">
        <v>332.76688999999999</v>
      </c>
      <c r="I110" s="15">
        <f t="shared" si="8"/>
        <v>56.503640500568828</v>
      </c>
    </row>
    <row r="111" spans="1:9" ht="20.399999999999999" x14ac:dyDescent="0.25">
      <c r="A111" s="47" t="s">
        <v>248</v>
      </c>
      <c r="B111" s="14" t="s">
        <v>190</v>
      </c>
      <c r="C111" s="11" t="s">
        <v>29</v>
      </c>
      <c r="D111" s="11" t="s">
        <v>107</v>
      </c>
      <c r="E111" s="11" t="s">
        <v>149</v>
      </c>
      <c r="F111" s="11" t="s">
        <v>191</v>
      </c>
      <c r="G111" s="15">
        <v>10</v>
      </c>
      <c r="H111" s="15">
        <v>2.1720000000000002</v>
      </c>
      <c r="I111" s="15">
        <f t="shared" si="8"/>
        <v>21.72</v>
      </c>
    </row>
    <row r="112" spans="1:9" ht="30.6" x14ac:dyDescent="0.25">
      <c r="A112" s="47" t="s">
        <v>249</v>
      </c>
      <c r="B112" s="14" t="s">
        <v>183</v>
      </c>
      <c r="C112" s="11" t="s">
        <v>29</v>
      </c>
      <c r="D112" s="11" t="s">
        <v>107</v>
      </c>
      <c r="E112" s="11" t="s">
        <v>149</v>
      </c>
      <c r="F112" s="11" t="s">
        <v>185</v>
      </c>
      <c r="G112" s="15">
        <v>177.86</v>
      </c>
      <c r="H112" s="15">
        <v>98.120140000000006</v>
      </c>
      <c r="I112" s="15">
        <f t="shared" si="8"/>
        <v>55.167063982907905</v>
      </c>
    </row>
    <row r="113" spans="1:9" ht="20.399999999999999" x14ac:dyDescent="0.25">
      <c r="A113" s="47" t="s">
        <v>250</v>
      </c>
      <c r="B113" s="14" t="s">
        <v>41</v>
      </c>
      <c r="C113" s="11" t="s">
        <v>29</v>
      </c>
      <c r="D113" s="11" t="s">
        <v>107</v>
      </c>
      <c r="E113" s="11" t="s">
        <v>149</v>
      </c>
      <c r="F113" s="11" t="s">
        <v>40</v>
      </c>
      <c r="G113" s="15">
        <v>182</v>
      </c>
      <c r="H113" s="15">
        <v>155.173</v>
      </c>
      <c r="I113" s="15">
        <f t="shared" si="8"/>
        <v>85.259890109890108</v>
      </c>
    </row>
    <row r="114" spans="1:9" ht="20.399999999999999" x14ac:dyDescent="0.25">
      <c r="A114" s="47" t="s">
        <v>251</v>
      </c>
      <c r="B114" s="14" t="s">
        <v>41</v>
      </c>
      <c r="C114" s="11" t="s">
        <v>29</v>
      </c>
      <c r="D114" s="11" t="s">
        <v>107</v>
      </c>
      <c r="E114" s="11" t="s">
        <v>148</v>
      </c>
      <c r="F114" s="11" t="s">
        <v>40</v>
      </c>
      <c r="G114" s="15">
        <v>285</v>
      </c>
      <c r="H114" s="15">
        <v>120.571</v>
      </c>
      <c r="I114" s="15">
        <f t="shared" ref="I114" si="9">+H114/G114*100</f>
        <v>42.305614035087721</v>
      </c>
    </row>
    <row r="115" spans="1:9" ht="20.399999999999999" x14ac:dyDescent="0.25">
      <c r="A115" s="47" t="s">
        <v>272</v>
      </c>
      <c r="B115" s="14" t="s">
        <v>269</v>
      </c>
      <c r="C115" s="11" t="s">
        <v>29</v>
      </c>
      <c r="D115" s="11" t="s">
        <v>107</v>
      </c>
      <c r="E115" s="11" t="s">
        <v>270</v>
      </c>
      <c r="F115" s="11" t="s">
        <v>111</v>
      </c>
      <c r="G115" s="15">
        <v>777.69</v>
      </c>
      <c r="H115" s="15">
        <v>547.52719999999999</v>
      </c>
      <c r="I115" s="15">
        <f t="shared" ref="I115:I124" si="10">+H115/G115*100</f>
        <v>70.40429991384741</v>
      </c>
    </row>
    <row r="116" spans="1:9" ht="20.399999999999999" x14ac:dyDescent="0.25">
      <c r="A116" s="47" t="s">
        <v>273</v>
      </c>
      <c r="B116" s="14" t="s">
        <v>269</v>
      </c>
      <c r="C116" s="11" t="s">
        <v>29</v>
      </c>
      <c r="D116" s="11" t="s">
        <v>107</v>
      </c>
      <c r="E116" s="11" t="s">
        <v>270</v>
      </c>
      <c r="F116" s="11" t="s">
        <v>185</v>
      </c>
      <c r="G116" s="15">
        <v>234.857</v>
      </c>
      <c r="H116" s="15">
        <v>205.74823000000001</v>
      </c>
      <c r="I116" s="15">
        <f t="shared" si="10"/>
        <v>87.605747327096921</v>
      </c>
    </row>
    <row r="117" spans="1:9" ht="20.399999999999999" x14ac:dyDescent="0.25">
      <c r="A117" s="47" t="s">
        <v>111</v>
      </c>
      <c r="B117" s="14" t="s">
        <v>269</v>
      </c>
      <c r="C117" s="11" t="s">
        <v>29</v>
      </c>
      <c r="D117" s="11" t="s">
        <v>107</v>
      </c>
      <c r="E117" s="11" t="s">
        <v>271</v>
      </c>
      <c r="F117" s="11" t="s">
        <v>111</v>
      </c>
      <c r="G117" s="15">
        <v>222.196</v>
      </c>
      <c r="H117" s="15">
        <v>178.90783999999999</v>
      </c>
      <c r="I117" s="15">
        <f t="shared" si="10"/>
        <v>80.518029127437032</v>
      </c>
    </row>
    <row r="118" spans="1:9" ht="20.399999999999999" x14ac:dyDescent="0.25">
      <c r="A118" s="47" t="s">
        <v>191</v>
      </c>
      <c r="B118" s="14" t="s">
        <v>269</v>
      </c>
      <c r="C118" s="11" t="s">
        <v>29</v>
      </c>
      <c r="D118" s="11" t="s">
        <v>107</v>
      </c>
      <c r="E118" s="11" t="s">
        <v>271</v>
      </c>
      <c r="F118" s="11" t="s">
        <v>185</v>
      </c>
      <c r="G118" s="15">
        <v>67.106999999999999</v>
      </c>
      <c r="H118" s="15">
        <v>55.810380000000002</v>
      </c>
      <c r="I118" s="15">
        <f t="shared" si="10"/>
        <v>83.166256873351514</v>
      </c>
    </row>
    <row r="119" spans="1:9" x14ac:dyDescent="0.25">
      <c r="A119" s="47" t="s">
        <v>277</v>
      </c>
      <c r="B119" s="29" t="s">
        <v>129</v>
      </c>
      <c r="C119" s="26" t="s">
        <v>29</v>
      </c>
      <c r="D119" s="26" t="s">
        <v>128</v>
      </c>
      <c r="E119" s="37" t="s">
        <v>152</v>
      </c>
      <c r="F119" s="26" t="s">
        <v>28</v>
      </c>
      <c r="G119" s="30">
        <f t="shared" ref="G119" si="11">+G120</f>
        <v>1174.05</v>
      </c>
      <c r="H119" s="30">
        <f>+H120</f>
        <v>545.73073999999997</v>
      </c>
      <c r="I119" s="30">
        <f t="shared" si="10"/>
        <v>46.482751160512755</v>
      </c>
    </row>
    <row r="120" spans="1:9" x14ac:dyDescent="0.25">
      <c r="A120" s="47" t="s">
        <v>278</v>
      </c>
      <c r="B120" s="45" t="s">
        <v>131</v>
      </c>
      <c r="C120" s="37" t="s">
        <v>29</v>
      </c>
      <c r="D120" s="37" t="s">
        <v>130</v>
      </c>
      <c r="E120" s="37" t="s">
        <v>155</v>
      </c>
      <c r="F120" s="37" t="s">
        <v>28</v>
      </c>
      <c r="G120" s="46">
        <f>+G121</f>
        <v>1174.05</v>
      </c>
      <c r="H120" s="46">
        <f>+H121</f>
        <v>545.73073999999997</v>
      </c>
      <c r="I120" s="46">
        <f>+H120/G120*100</f>
        <v>46.482751160512755</v>
      </c>
    </row>
    <row r="121" spans="1:9" ht="20.399999999999999" x14ac:dyDescent="0.25">
      <c r="A121" s="47" t="s">
        <v>279</v>
      </c>
      <c r="B121" s="8" t="s">
        <v>135</v>
      </c>
      <c r="C121" s="7" t="s">
        <v>29</v>
      </c>
      <c r="D121" s="7" t="s">
        <v>130</v>
      </c>
      <c r="E121" s="7" t="s">
        <v>154</v>
      </c>
      <c r="F121" s="7" t="s">
        <v>28</v>
      </c>
      <c r="G121" s="9">
        <f>SUM(G122:G124)</f>
        <v>1174.05</v>
      </c>
      <c r="H121" s="9">
        <f>SUM(H122:H124)</f>
        <v>545.73073999999997</v>
      </c>
      <c r="I121" s="9">
        <f t="shared" si="10"/>
        <v>46.482751160512755</v>
      </c>
    </row>
    <row r="122" spans="1:9" x14ac:dyDescent="0.25">
      <c r="A122" s="47" t="s">
        <v>280</v>
      </c>
      <c r="B122" s="22" t="s">
        <v>274</v>
      </c>
      <c r="C122" s="11" t="s">
        <v>29</v>
      </c>
      <c r="D122" s="11" t="s">
        <v>130</v>
      </c>
      <c r="E122" s="11" t="s">
        <v>275</v>
      </c>
      <c r="F122" s="11" t="s">
        <v>111</v>
      </c>
      <c r="G122" s="15">
        <v>206.64</v>
      </c>
      <c r="H122" s="23">
        <v>157.89346</v>
      </c>
      <c r="I122" s="23">
        <f t="shared" si="10"/>
        <v>76.409920634920653</v>
      </c>
    </row>
    <row r="123" spans="1:9" x14ac:dyDescent="0.25">
      <c r="A123" s="47" t="s">
        <v>281</v>
      </c>
      <c r="B123" s="22" t="s">
        <v>276</v>
      </c>
      <c r="C123" s="11" t="s">
        <v>29</v>
      </c>
      <c r="D123" s="11" t="s">
        <v>130</v>
      </c>
      <c r="E123" s="11" t="s">
        <v>275</v>
      </c>
      <c r="F123" s="11" t="s">
        <v>185</v>
      </c>
      <c r="G123" s="15">
        <v>62.41</v>
      </c>
      <c r="H123" s="23">
        <v>47.201279999999997</v>
      </c>
      <c r="I123" s="23">
        <f t="shared" si="10"/>
        <v>75.630956577471551</v>
      </c>
    </row>
    <row r="124" spans="1:9" ht="20.399999999999999" x14ac:dyDescent="0.25">
      <c r="A124" s="47" t="s">
        <v>282</v>
      </c>
      <c r="B124" s="14" t="s">
        <v>41</v>
      </c>
      <c r="C124" s="11" t="s">
        <v>29</v>
      </c>
      <c r="D124" s="11" t="s">
        <v>130</v>
      </c>
      <c r="E124" s="11" t="s">
        <v>154</v>
      </c>
      <c r="F124" s="11" t="s">
        <v>40</v>
      </c>
      <c r="G124" s="15">
        <v>905</v>
      </c>
      <c r="H124" s="15">
        <v>340.63600000000002</v>
      </c>
      <c r="I124" s="15">
        <f t="shared" si="10"/>
        <v>37.639337016574586</v>
      </c>
    </row>
  </sheetData>
  <mergeCells count="10">
    <mergeCell ref="H9:H10"/>
    <mergeCell ref="I9:I10"/>
    <mergeCell ref="A5:G5"/>
    <mergeCell ref="A6:G6"/>
    <mergeCell ref="A7:B7"/>
    <mergeCell ref="A8:B8"/>
    <mergeCell ref="B9:B10"/>
    <mergeCell ref="C9:F9"/>
    <mergeCell ref="G9:G10"/>
    <mergeCell ref="A9:A10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2018-07-10T12:52:14Z</cp:lastPrinted>
  <dcterms:created xsi:type="dcterms:W3CDTF">1996-10-08T23:32:33Z</dcterms:created>
  <dcterms:modified xsi:type="dcterms:W3CDTF">2018-10-08T12:13:39Z</dcterms:modified>
</cp:coreProperties>
</file>