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  рабоч" sheetId="1" r:id="rId1"/>
    <sheet name="Приложение 7" sheetId="2" r:id="rId2"/>
  </sheets>
  <definedNames/>
  <calcPr fullCalcOnLoad="1"/>
</workbook>
</file>

<file path=xl/sharedStrings.xml><?xml version="1.0" encoding="utf-8"?>
<sst xmlns="http://schemas.openxmlformats.org/spreadsheetml/2006/main" count="162" uniqueCount="104">
  <si>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</si>
  <si>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</si>
  <si>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</si>
  <si>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</si>
  <si>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</si>
  <si>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 xml:space="preserve">МУЗ "Гатчинская ЦРКБ" 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</si>
  <si>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</si>
  <si>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</si>
  <si>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</si>
  <si>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</si>
  <si>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</si>
  <si>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</si>
  <si>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</si>
  <si>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</si>
  <si>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</si>
  <si>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</si>
  <si>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</si>
  <si>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</si>
  <si>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</si>
  <si>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</si>
  <si>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</si>
  <si>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Приложение   7</t>
  </si>
  <si>
    <t>к Решению Совета депутатов</t>
  </si>
  <si>
    <t>Гатчинского муниципального района</t>
  </si>
  <si>
    <t>"Здоровое поколение"</t>
  </si>
  <si>
    <t>"Вирусные гепатиты "</t>
  </si>
  <si>
    <t>"Сахарный диабет"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</si>
  <si>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</si>
  <si>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</si>
  <si>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</si>
  <si>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</si>
  <si>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Постановление  администрации №  2098 от 04.08.2009 года</t>
  </si>
  <si>
    <t>Итого</t>
  </si>
  <si>
    <t>Итого ЖКХ:</t>
  </si>
  <si>
    <t>Всего по программам</t>
  </si>
  <si>
    <t>Утверждено  на 2009 год (тыс.руб.)</t>
  </si>
  <si>
    <t>Постановление администрации Гатчинского МР  от 25.09.2009 г. № 2618</t>
  </si>
  <si>
    <t>ДЦП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2010-2012  год»</t>
  </si>
  <si>
    <t>Постановление администрации Гатчинского МР  от 16.11.2009 г. № 3259</t>
  </si>
  <si>
    <t>Утверждено    на 2010 год, (тыс.руб.)</t>
  </si>
  <si>
    <t xml:space="preserve">Постановление администрации Гатчинского МР  от  19.11.2009 г. № 3324  </t>
  </si>
  <si>
    <t>Решение Совета депутатов ГМР  № 80 от  31.10.2008  года</t>
  </si>
  <si>
    <t>Приложение 1 к РСД</t>
  </si>
  <si>
    <t>Приложение 2 к РСД</t>
  </si>
  <si>
    <t>Приложение 3 к РСД</t>
  </si>
  <si>
    <t>Приложение 4 к РСД</t>
  </si>
  <si>
    <t>"Болезни системы кровообращения"</t>
  </si>
  <si>
    <t>Приложение 5 к РСД</t>
  </si>
  <si>
    <t>Приложение 7 к РСД</t>
  </si>
  <si>
    <t xml:space="preserve">« ВИЧ- инфекция» </t>
  </si>
  <si>
    <t>Приложение 8 к РСД</t>
  </si>
  <si>
    <t>"Обеспечение пожарной безопасности муниципальной системы здравоохранения Гатчинского муниципального района"</t>
  </si>
  <si>
    <t>Приложение 9 к РСД</t>
  </si>
  <si>
    <t>"Материально-техническое обеспечение медицинской службы гражданской обороны и службы медицины катастров Гатчинского муниципального района"</t>
  </si>
  <si>
    <t>Приложение 10 к РСД</t>
  </si>
  <si>
    <t>"Развитие материально-технической   базы учреждений здравоохранения Гатчинского муниципального района"</t>
  </si>
  <si>
    <t>Приложение 6 к РСД</t>
  </si>
  <si>
    <t>"Скорая медицинская помощь"</t>
  </si>
  <si>
    <t>ДЦП «Третий возраст – новые возможности» на 2009-2011 годы</t>
  </si>
  <si>
    <t>1002</t>
  </si>
  <si>
    <t>Решение Совета депутатов ГМР  № 96 от   28.11.2008  года</t>
  </si>
  <si>
    <t>МЦП «Дополнительные меры социальной поддержки жителей Гатчинского муниципального района в виде адресных выплат» на 2010-2012 гды</t>
  </si>
  <si>
    <t>Постановление администрации Гатчинского МР  от 19.10.2009 г. № 2962</t>
  </si>
  <si>
    <t>МЦП  «Каждому ребенку тепло семейного очага» на 2010-2012 годы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</si>
  <si>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2011 год</t>
  </si>
  <si>
    <t>ДЦП газоснабжения Гатчинского МР на 2011 год</t>
  </si>
  <si>
    <t>Программа Софинансирование объектов газификации в Гатчинском МР на 2011 год"</t>
  </si>
  <si>
    <t>ДЦП "Патриотическое  воспитание граждан, проживающих на территории Гатчинского МР на 2011 год"</t>
  </si>
  <si>
    <t xml:space="preserve">Постановление администрации Гатчинского МР  от  13.07.2010г № 3141 </t>
  </si>
  <si>
    <t>Комитет образования Гатчинского МР</t>
  </si>
  <si>
    <t>ДЦП"Сохранение и создание рабочих мест для инвалидов на территории Гатчинского МР в 2011-2013г.г."</t>
  </si>
  <si>
    <t xml:space="preserve">Постановление администрации Гатчинского МР  от  30.09.2010г № 4425 </t>
  </si>
  <si>
    <t>Программа приобретения  жилья для специалистов социальной сферы</t>
  </si>
  <si>
    <t>1006</t>
  </si>
  <si>
    <t xml:space="preserve">"Оснащение муниципальных образовательных учреждений Гатчинского муниципального района АПС и системой оповещения людей о пожаре на 2011-2013 годы" </t>
  </si>
  <si>
    <t>МЦП  «Развитие сельскохозяйственных   потребительских кооперативов Гатчинского муниципального  района  на 2007 – 2010 г.г.»</t>
  </si>
  <si>
    <t>Заявка на 2011 год, (тыс.руб.)</t>
  </si>
  <si>
    <t>Постановление администрации Гатчинского МР  от  30.07.2010г № 3452</t>
  </si>
  <si>
    <t>ДЦП "Энергосбережение и повышение энергетической эффективности на территории муниципального образования Гатчинский муниципальный район на 2010-2014 годы"</t>
  </si>
  <si>
    <t>Проект на  2011 год, тыс.руб.</t>
  </si>
  <si>
    <t>ДЦП «Развитие  Муниципальной Информационной Системы на 2011-2013 г.г.»</t>
  </si>
  <si>
    <t xml:space="preserve">МЦП  «Развитие и поддержка предпринимательства  в Гатчинском муниципальном районе» в 2011 – 2013 гг.» </t>
  </si>
  <si>
    <t>Исп:Орехова Л.И.</t>
  </si>
  <si>
    <t>Дата и номер Решения СД, Постановления</t>
  </si>
  <si>
    <t>Постановление администрации Гатчинского МР  от 24.09.2010 г. № 4309</t>
  </si>
  <si>
    <t xml:space="preserve">ДЦП "Поддержка граждан , нуждающихся в улучшении жилищных условий, в том числе молодежи на 2009 - 2012 годы" </t>
  </si>
  <si>
    <t>Постановление администрации Гатчинского МР  от  12.10.2010г № 4565</t>
  </si>
  <si>
    <t>ДЦП "Реконструкция автоматизированной системы централизованного оповещения и информирования населения в Гатчинском муниципальном районе Ленинградской области на 2011 -2013 годы"</t>
  </si>
  <si>
    <t>Постановление администрации Гатчинского МР  от  14.10.2010 г. № 4664</t>
  </si>
  <si>
    <t>Постановление администрации Гатчинского МР  от  12.10.2010 г. № 4566</t>
  </si>
  <si>
    <t>Муниципальные целевые программы здравоохранения Гатчинского муниципального района на 2009-2011 гг.  В том числе подпрограммы:</t>
  </si>
  <si>
    <t>3% экономия в 2011 году от  2010 года по энергоресурсам</t>
  </si>
  <si>
    <t>Постановление администрации Гатчинского МР  от  01.11.2010г № 4870</t>
  </si>
  <si>
    <t>Постановление администрации Гатчинского МР  от  08.11.2010 г. № 4949</t>
  </si>
  <si>
    <t>0503</t>
  </si>
  <si>
    <t>ДЦП "Программа энергосбережения и повышения энергоэффективности объектов, находящихся в ведении муниципального образования "Пудомягское сельское поселение"</t>
  </si>
  <si>
    <t>Администрация Пудомягского сельского поселения</t>
  </si>
  <si>
    <t>Пудомягского сельского поселения</t>
  </si>
  <si>
    <t>Постановление администрации Пудомягского сельского поселения от 29.06.2010 №459</t>
  </si>
  <si>
    <t>от  ноября 2013г. №</t>
  </si>
  <si>
    <t>Распределение бюджетных ассигнований на реализацию  долгосрочных целевых программ  за счет средств бюджета  Пудомягского сельского поселения на 2014 год</t>
  </si>
  <si>
    <t>Проект на  2014 год, тыс.руб.</t>
  </si>
  <si>
    <t>Распределение бюджетных ассигнований на реализацию муниципальных целевых программ  на 2014 год</t>
  </si>
  <si>
    <t>№       от          декабря 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</si>
</sst>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168" fontId="0" fillId="0" borderId="10" xfId="0" applyNumberFormat="1" applyBorder="1" applyAlignment="1">
      <alignment/>
    </xf>
    <xf numFmtId="0" fontId="15" fillId="34" borderId="1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68" fontId="0" fillId="34" borderId="10" xfId="0" applyNumberFormat="1" applyFill="1" applyBorder="1" applyAlignment="1">
      <alignment/>
    </xf>
    <xf numFmtId="2" fontId="17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wrapText="1"/>
    </xf>
    <xf numFmtId="2" fontId="16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0" fontId="9" fillId="0" borderId="10" xfId="0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68" fontId="18" fillId="0" borderId="0" xfId="0" applyNumberFormat="1" applyFont="1" applyAlignment="1">
      <alignment/>
    </xf>
    <xf numFmtId="0" fontId="59" fillId="35" borderId="13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left" vertical="center" wrapText="1"/>
    </xf>
    <xf numFmtId="49" fontId="60" fillId="35" borderId="10" xfId="0" applyNumberFormat="1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wrapText="1"/>
    </xf>
    <xf numFmtId="2" fontId="63" fillId="35" borderId="10" xfId="0" applyNumberFormat="1" applyFont="1" applyFill="1" applyBorder="1" applyAlignment="1">
      <alignment horizontal="center" vertical="center" wrapText="1"/>
    </xf>
    <xf numFmtId="168" fontId="64" fillId="35" borderId="10" xfId="0" applyNumberFormat="1" applyFont="1" applyFill="1" applyBorder="1" applyAlignment="1">
      <alignment/>
    </xf>
    <xf numFmtId="168" fontId="63" fillId="35" borderId="15" xfId="0" applyNumberFormat="1" applyFont="1" applyFill="1" applyBorder="1" applyAlignment="1">
      <alignment horizontal="center" vertical="center" wrapText="1"/>
    </xf>
    <xf numFmtId="0" fontId="64" fillId="35" borderId="0" xfId="0" applyFont="1" applyFill="1" applyAlignment="1">
      <alignment/>
    </xf>
    <xf numFmtId="2" fontId="6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2" fontId="6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3">
      <selection activeCell="E6" sqref="E6"/>
    </sheetView>
  </sheetViews>
  <sheetFormatPr defaultColWidth="9.00390625" defaultRowHeight="12.75"/>
  <cols>
    <col min="1" max="1" width="4.375" style="25" customWidth="1"/>
    <col min="2" max="2" width="43.25390625" style="0" customWidth="1"/>
    <col min="3" max="3" width="7.75390625" style="10" customWidth="1"/>
    <col min="4" max="4" width="21.125" style="19" customWidth="1"/>
    <col min="5" max="5" width="21.625" style="29" customWidth="1"/>
    <col min="6" max="6" width="12.625" style="8" hidden="1" customWidth="1"/>
    <col min="7" max="7" width="12.875" style="8" hidden="1" customWidth="1"/>
    <col min="8" max="8" width="11.75390625" style="8" hidden="1" customWidth="1"/>
    <col min="9" max="9" width="9.625" style="8" hidden="1" customWidth="1"/>
    <col min="10" max="10" width="15.75390625" style="8" customWidth="1"/>
    <col min="11" max="11" width="0.12890625" style="28" hidden="1" customWidth="1"/>
    <col min="12" max="12" width="15.75390625" style="8" customWidth="1"/>
    <col min="13" max="13" width="16.875" style="28" customWidth="1"/>
  </cols>
  <sheetData>
    <row r="1" ht="14.25" customHeight="1" hidden="1">
      <c r="D1" s="17"/>
    </row>
    <row r="2" ht="14.25" customHeight="1" hidden="1">
      <c r="D2" s="17"/>
    </row>
    <row r="3" spans="4:12" ht="14.25" customHeight="1">
      <c r="D3" s="17"/>
      <c r="E3" s="87" t="s">
        <v>21</v>
      </c>
      <c r="F3" s="87"/>
      <c r="G3" s="87"/>
      <c r="H3"/>
      <c r="I3"/>
      <c r="J3"/>
      <c r="L3"/>
    </row>
    <row r="4" spans="4:12" ht="14.25" customHeight="1">
      <c r="D4" s="17"/>
      <c r="E4" s="30" t="s">
        <v>22</v>
      </c>
      <c r="F4" s="21"/>
      <c r="G4" s="20"/>
      <c r="H4" s="20"/>
      <c r="I4" s="20"/>
      <c r="J4" s="21"/>
      <c r="L4" s="21"/>
    </row>
    <row r="5" spans="4:12" ht="14.25" customHeight="1">
      <c r="D5" s="17"/>
      <c r="E5" s="30" t="s">
        <v>23</v>
      </c>
      <c r="F5" s="21"/>
      <c r="G5" s="20"/>
      <c r="H5" s="20"/>
      <c r="I5" s="20"/>
      <c r="J5" s="21"/>
      <c r="L5" s="21"/>
    </row>
    <row r="6" spans="4:12" ht="14.25" customHeight="1">
      <c r="D6" s="17"/>
      <c r="E6" s="30" t="s">
        <v>103</v>
      </c>
      <c r="F6" s="21"/>
      <c r="G6" s="20"/>
      <c r="H6" s="20"/>
      <c r="I6" s="20"/>
      <c r="J6" s="21"/>
      <c r="L6" s="21"/>
    </row>
    <row r="7" spans="4:12" ht="13.5" customHeight="1">
      <c r="D7" s="17"/>
      <c r="E7" s="31"/>
      <c r="F7" s="20"/>
      <c r="G7" s="20"/>
      <c r="H7" s="20"/>
      <c r="I7" s="20"/>
      <c r="J7" s="20"/>
      <c r="L7" s="20"/>
    </row>
    <row r="8" ht="14.25" customHeight="1" hidden="1">
      <c r="D8" s="17"/>
    </row>
    <row r="9" spans="1:13" ht="45.75" customHeight="1">
      <c r="A9" s="91" t="s">
        <v>102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ht="4.5" customHeight="1" thickBot="1">
      <c r="D10" s="17"/>
    </row>
    <row r="11" ht="13.5" hidden="1" thickBot="1">
      <c r="D11" s="17"/>
    </row>
    <row r="12" spans="1:13" ht="48.75" customHeight="1">
      <c r="A12" s="22" t="s">
        <v>1</v>
      </c>
      <c r="B12" s="5" t="s">
        <v>0</v>
      </c>
      <c r="C12" s="11" t="s">
        <v>13</v>
      </c>
      <c r="D12" s="6" t="s">
        <v>83</v>
      </c>
      <c r="E12" s="32" t="s">
        <v>9</v>
      </c>
      <c r="F12" s="5" t="s">
        <v>35</v>
      </c>
      <c r="G12" s="5" t="s">
        <v>27</v>
      </c>
      <c r="H12" s="5" t="s">
        <v>29</v>
      </c>
      <c r="I12" s="5" t="s">
        <v>28</v>
      </c>
      <c r="J12" s="5" t="s">
        <v>39</v>
      </c>
      <c r="K12" s="53" t="s">
        <v>30</v>
      </c>
      <c r="L12" s="5" t="s">
        <v>76</v>
      </c>
      <c r="M12" s="54" t="s">
        <v>79</v>
      </c>
    </row>
    <row r="13" spans="1:13" ht="61.5" customHeight="1">
      <c r="A13" s="23">
        <v>1</v>
      </c>
      <c r="B13" s="2" t="s">
        <v>61</v>
      </c>
      <c r="C13" s="12">
        <v>1003</v>
      </c>
      <c r="D13" s="18" t="s">
        <v>62</v>
      </c>
      <c r="E13" s="33" t="s">
        <v>2</v>
      </c>
      <c r="F13" s="9">
        <v>6400</v>
      </c>
      <c r="G13" s="9">
        <v>6400</v>
      </c>
      <c r="H13" s="9">
        <v>7000</v>
      </c>
      <c r="I13" s="9"/>
      <c r="J13" s="9">
        <f>H13+I13</f>
        <v>7000</v>
      </c>
      <c r="K13" s="44">
        <f>H13/G13*100</f>
        <v>109.375</v>
      </c>
      <c r="L13" s="9">
        <v>8918</v>
      </c>
      <c r="M13" s="55">
        <v>7400</v>
      </c>
    </row>
    <row r="14" spans="1:13" ht="54" customHeight="1">
      <c r="A14" s="23">
        <v>2</v>
      </c>
      <c r="B14" s="2" t="s">
        <v>63</v>
      </c>
      <c r="C14" s="12">
        <v>1003</v>
      </c>
      <c r="D14" s="18" t="s">
        <v>36</v>
      </c>
      <c r="E14" s="33" t="s">
        <v>2</v>
      </c>
      <c r="F14" s="9">
        <v>500</v>
      </c>
      <c r="G14" s="9">
        <v>500</v>
      </c>
      <c r="H14" s="9">
        <v>300</v>
      </c>
      <c r="I14" s="9"/>
      <c r="J14" s="9">
        <f>H14+I14</f>
        <v>300</v>
      </c>
      <c r="K14" s="44">
        <f>H14/G14*100</f>
        <v>60</v>
      </c>
      <c r="L14" s="9">
        <v>300</v>
      </c>
      <c r="M14" s="55">
        <v>300</v>
      </c>
    </row>
    <row r="15" spans="1:13" ht="38.25" customHeight="1">
      <c r="A15" s="23">
        <v>3</v>
      </c>
      <c r="B15" s="2" t="s">
        <v>58</v>
      </c>
      <c r="C15" s="12" t="s">
        <v>59</v>
      </c>
      <c r="D15" s="18" t="s">
        <v>60</v>
      </c>
      <c r="E15" s="33" t="s">
        <v>2</v>
      </c>
      <c r="F15" s="9"/>
      <c r="G15" s="9"/>
      <c r="H15" s="9"/>
      <c r="I15" s="9"/>
      <c r="J15" s="9">
        <v>1000</v>
      </c>
      <c r="K15" s="44"/>
      <c r="L15" s="9">
        <v>1770</v>
      </c>
      <c r="M15" s="55">
        <v>1540</v>
      </c>
    </row>
    <row r="16" spans="1:13" ht="46.5" customHeight="1">
      <c r="A16" s="46">
        <v>4</v>
      </c>
      <c r="B16" s="47" t="s">
        <v>85</v>
      </c>
      <c r="C16" s="48">
        <v>1003</v>
      </c>
      <c r="D16" s="49" t="s">
        <v>31</v>
      </c>
      <c r="E16" s="45" t="s">
        <v>3</v>
      </c>
      <c r="F16" s="50">
        <v>2500</v>
      </c>
      <c r="G16" s="50">
        <v>0</v>
      </c>
      <c r="H16" s="50">
        <v>200</v>
      </c>
      <c r="I16" s="50"/>
      <c r="J16" s="50">
        <f>H16+I16</f>
        <v>200</v>
      </c>
      <c r="K16" s="51"/>
      <c r="L16" s="26">
        <v>400</v>
      </c>
      <c r="M16" s="55">
        <f>L16/J16*100</f>
        <v>200</v>
      </c>
    </row>
    <row r="17" spans="1:13" ht="33.75" customHeight="1">
      <c r="A17" s="23">
        <v>5</v>
      </c>
      <c r="B17" s="7" t="s">
        <v>72</v>
      </c>
      <c r="C17" s="13" t="s">
        <v>19</v>
      </c>
      <c r="D17" s="18"/>
      <c r="E17" s="33" t="s">
        <v>3</v>
      </c>
      <c r="F17" s="9">
        <v>2000</v>
      </c>
      <c r="G17" s="9">
        <v>2000</v>
      </c>
      <c r="H17" s="9"/>
      <c r="I17" s="9"/>
      <c r="J17" s="9">
        <v>2000</v>
      </c>
      <c r="K17" s="44"/>
      <c r="L17" s="9">
        <v>10000</v>
      </c>
      <c r="M17" s="55">
        <v>10000</v>
      </c>
    </row>
    <row r="18" spans="1:13" ht="49.5" customHeight="1">
      <c r="A18" s="23">
        <v>6</v>
      </c>
      <c r="B18" s="2" t="s">
        <v>80</v>
      </c>
      <c r="C18" s="12" t="s">
        <v>14</v>
      </c>
      <c r="D18" s="18" t="s">
        <v>84</v>
      </c>
      <c r="E18" s="33" t="s">
        <v>3</v>
      </c>
      <c r="F18" s="9">
        <v>2100</v>
      </c>
      <c r="G18" s="9">
        <v>2100</v>
      </c>
      <c r="H18" s="9">
        <v>2000</v>
      </c>
      <c r="I18" s="9"/>
      <c r="J18" s="9">
        <f>H18+I18</f>
        <v>2000</v>
      </c>
      <c r="K18" s="44">
        <f aca="true" t="shared" si="0" ref="K18:K34">H18/G18*100</f>
        <v>95.23809523809523</v>
      </c>
      <c r="L18" s="9">
        <v>2000</v>
      </c>
      <c r="M18" s="55">
        <v>2000</v>
      </c>
    </row>
    <row r="19" spans="1:13" ht="51" customHeight="1">
      <c r="A19" s="23">
        <v>7</v>
      </c>
      <c r="B19" s="2" t="s">
        <v>81</v>
      </c>
      <c r="C19" s="12" t="s">
        <v>15</v>
      </c>
      <c r="D19" s="18" t="s">
        <v>6</v>
      </c>
      <c r="E19" s="33" t="s">
        <v>3</v>
      </c>
      <c r="F19" s="9">
        <v>900</v>
      </c>
      <c r="G19" s="9">
        <v>900</v>
      </c>
      <c r="H19" s="9">
        <v>900</v>
      </c>
      <c r="I19" s="9"/>
      <c r="J19" s="9">
        <f>H19+I19</f>
        <v>900</v>
      </c>
      <c r="K19" s="44"/>
      <c r="L19" s="26">
        <v>1000</v>
      </c>
      <c r="M19" s="55">
        <v>1000</v>
      </c>
    </row>
    <row r="20" spans="1:13" ht="66" customHeight="1">
      <c r="A20" s="88">
        <v>8</v>
      </c>
      <c r="B20" s="89" t="s">
        <v>37</v>
      </c>
      <c r="C20" s="14" t="s">
        <v>16</v>
      </c>
      <c r="D20" s="90" t="s">
        <v>38</v>
      </c>
      <c r="E20" s="35" t="s">
        <v>3</v>
      </c>
      <c r="F20" s="26">
        <v>1800</v>
      </c>
      <c r="G20" s="26">
        <v>1800</v>
      </c>
      <c r="H20" s="26">
        <v>1800</v>
      </c>
      <c r="I20" s="26"/>
      <c r="J20" s="9">
        <f>H20+I20</f>
        <v>1800</v>
      </c>
      <c r="K20" s="44">
        <f t="shared" si="0"/>
        <v>100</v>
      </c>
      <c r="L20" s="9">
        <v>1800</v>
      </c>
      <c r="M20" s="55">
        <v>1800</v>
      </c>
    </row>
    <row r="21" spans="1:13" ht="65.25" customHeight="1">
      <c r="A21" s="88"/>
      <c r="B21" s="89"/>
      <c r="C21" s="14" t="s">
        <v>73</v>
      </c>
      <c r="D21" s="90"/>
      <c r="E21" s="33" t="s">
        <v>2</v>
      </c>
      <c r="F21" s="26">
        <v>0</v>
      </c>
      <c r="G21" s="26">
        <v>1000</v>
      </c>
      <c r="H21" s="26">
        <v>2000</v>
      </c>
      <c r="I21" s="26">
        <v>-1000</v>
      </c>
      <c r="J21" s="9">
        <v>1000</v>
      </c>
      <c r="K21" s="44">
        <f t="shared" si="0"/>
        <v>200</v>
      </c>
      <c r="L21" s="9">
        <v>2000</v>
      </c>
      <c r="M21" s="55">
        <v>900</v>
      </c>
    </row>
    <row r="22" spans="1:13" ht="66.75" customHeight="1">
      <c r="A22" s="23">
        <v>9</v>
      </c>
      <c r="B22" s="2" t="s">
        <v>75</v>
      </c>
      <c r="C22" s="12" t="s">
        <v>16</v>
      </c>
      <c r="D22" s="18" t="s">
        <v>4</v>
      </c>
      <c r="E22" s="35" t="s">
        <v>3</v>
      </c>
      <c r="F22" s="26">
        <v>120</v>
      </c>
      <c r="G22" s="26">
        <v>120</v>
      </c>
      <c r="H22" s="26">
        <v>300</v>
      </c>
      <c r="I22" s="26">
        <v>-180</v>
      </c>
      <c r="J22" s="9">
        <f>H22+I22</f>
        <v>120</v>
      </c>
      <c r="K22" s="44">
        <f t="shared" si="0"/>
        <v>250</v>
      </c>
      <c r="L22" s="9"/>
      <c r="M22" s="55"/>
    </row>
    <row r="23" spans="1:13" ht="65.25" customHeight="1">
      <c r="A23" s="23">
        <v>10</v>
      </c>
      <c r="B23" s="7" t="s">
        <v>67</v>
      </c>
      <c r="C23" s="13" t="s">
        <v>17</v>
      </c>
      <c r="D23" s="18" t="s">
        <v>93</v>
      </c>
      <c r="E23" s="35" t="s">
        <v>3</v>
      </c>
      <c r="F23" s="9">
        <v>1220</v>
      </c>
      <c r="G23" s="26">
        <v>1220</v>
      </c>
      <c r="H23" s="26">
        <v>1220</v>
      </c>
      <c r="I23" s="26"/>
      <c r="J23" s="9">
        <f>H23+I23</f>
        <v>1220</v>
      </c>
      <c r="K23" s="44">
        <f t="shared" si="0"/>
        <v>100</v>
      </c>
      <c r="L23" s="9">
        <v>2500</v>
      </c>
      <c r="M23" s="55">
        <v>1220</v>
      </c>
    </row>
    <row r="24" spans="1:13" ht="65.25" customHeight="1">
      <c r="A24" s="23">
        <v>11</v>
      </c>
      <c r="B24" s="24" t="s">
        <v>90</v>
      </c>
      <c r="C24" s="12" t="s">
        <v>18</v>
      </c>
      <c r="D24" s="18" t="s">
        <v>41</v>
      </c>
      <c r="E24" s="35" t="s">
        <v>5</v>
      </c>
      <c r="F24" s="27">
        <f>SUM(F25:F34)</f>
        <v>12490.6</v>
      </c>
      <c r="G24" s="27">
        <f>SUM(G25:G34)</f>
        <v>11690.599999999999</v>
      </c>
      <c r="H24" s="27">
        <f>SUM(H25:H34)</f>
        <v>17356</v>
      </c>
      <c r="I24" s="27">
        <v>-4865.4</v>
      </c>
      <c r="J24" s="26">
        <f>SUM(J25:J34)</f>
        <v>12490.599999999999</v>
      </c>
      <c r="K24" s="44">
        <f t="shared" si="0"/>
        <v>148.46115682685237</v>
      </c>
      <c r="L24" s="26">
        <f>SUM(L25:L34)</f>
        <v>16925</v>
      </c>
      <c r="M24" s="57">
        <v>16925</v>
      </c>
    </row>
    <row r="25" spans="1:13" ht="24.75" customHeight="1">
      <c r="A25" s="23"/>
      <c r="B25" s="4" t="s">
        <v>10</v>
      </c>
      <c r="C25" s="12" t="s">
        <v>18</v>
      </c>
      <c r="D25" s="18" t="s">
        <v>42</v>
      </c>
      <c r="E25" s="35" t="s">
        <v>5</v>
      </c>
      <c r="F25" s="27">
        <v>390</v>
      </c>
      <c r="G25" s="27">
        <v>390</v>
      </c>
      <c r="H25" s="27">
        <v>434</v>
      </c>
      <c r="I25" s="27"/>
      <c r="J25" s="26">
        <v>434</v>
      </c>
      <c r="K25" s="44">
        <f t="shared" si="0"/>
        <v>111.28205128205128</v>
      </c>
      <c r="L25" s="26">
        <v>469</v>
      </c>
      <c r="M25" s="68">
        <v>469</v>
      </c>
    </row>
    <row r="26" spans="1:13" ht="48.75" customHeight="1">
      <c r="A26" s="23"/>
      <c r="B26" s="4" t="s">
        <v>55</v>
      </c>
      <c r="C26" s="12" t="s">
        <v>18</v>
      </c>
      <c r="D26" s="18" t="s">
        <v>45</v>
      </c>
      <c r="E26" s="35" t="s">
        <v>5</v>
      </c>
      <c r="F26" s="27">
        <v>5075</v>
      </c>
      <c r="G26" s="27">
        <v>5075</v>
      </c>
      <c r="H26" s="27">
        <v>5531</v>
      </c>
      <c r="I26" s="27"/>
      <c r="J26" s="26">
        <v>4300.2</v>
      </c>
      <c r="K26" s="44">
        <f t="shared" si="0"/>
        <v>108.98522167487685</v>
      </c>
      <c r="L26" s="26">
        <v>5974</v>
      </c>
      <c r="M26" s="68">
        <v>5974</v>
      </c>
    </row>
    <row r="27" spans="1:13" ht="15.75">
      <c r="A27" s="23"/>
      <c r="B27" s="4" t="s">
        <v>46</v>
      </c>
      <c r="C27" s="12" t="s">
        <v>18</v>
      </c>
      <c r="D27" s="18" t="s">
        <v>47</v>
      </c>
      <c r="E27" s="35" t="s">
        <v>5</v>
      </c>
      <c r="F27" s="27">
        <v>353</v>
      </c>
      <c r="G27" s="27">
        <f>353-148.12</f>
        <v>204.88</v>
      </c>
      <c r="H27" s="27">
        <v>385</v>
      </c>
      <c r="I27" s="27"/>
      <c r="J27" s="26">
        <v>385</v>
      </c>
      <c r="K27" s="44">
        <f t="shared" si="0"/>
        <v>187.91487700117142</v>
      </c>
      <c r="L27" s="26">
        <v>415</v>
      </c>
      <c r="M27" s="68">
        <v>415</v>
      </c>
    </row>
    <row r="28" spans="1:13" ht="15.75">
      <c r="A28" s="23"/>
      <c r="B28" s="4" t="s">
        <v>57</v>
      </c>
      <c r="C28" s="12" t="s">
        <v>18</v>
      </c>
      <c r="D28" s="18" t="s">
        <v>43</v>
      </c>
      <c r="E28" s="35" t="s">
        <v>5</v>
      </c>
      <c r="F28" s="27">
        <v>223</v>
      </c>
      <c r="G28" s="27">
        <v>223</v>
      </c>
      <c r="H28" s="27">
        <v>245</v>
      </c>
      <c r="I28" s="27"/>
      <c r="J28" s="26">
        <v>245</v>
      </c>
      <c r="K28" s="44">
        <f t="shared" si="0"/>
        <v>109.86547085201795</v>
      </c>
      <c r="L28" s="26">
        <v>265</v>
      </c>
      <c r="M28" s="68">
        <v>265</v>
      </c>
    </row>
    <row r="29" spans="1:13" ht="15.75">
      <c r="A29" s="23"/>
      <c r="B29" s="4" t="s">
        <v>26</v>
      </c>
      <c r="C29" s="12" t="s">
        <v>18</v>
      </c>
      <c r="D29" s="18" t="s">
        <v>56</v>
      </c>
      <c r="E29" s="35" t="s">
        <v>5</v>
      </c>
      <c r="F29" s="27">
        <v>490</v>
      </c>
      <c r="G29" s="27">
        <f>490-288.9</f>
        <v>201.10000000000002</v>
      </c>
      <c r="H29" s="27">
        <v>526</v>
      </c>
      <c r="I29" s="27"/>
      <c r="J29" s="26">
        <v>526</v>
      </c>
      <c r="K29" s="44">
        <f t="shared" si="0"/>
        <v>261.56141223272004</v>
      </c>
      <c r="L29" s="26">
        <v>568</v>
      </c>
      <c r="M29" s="68">
        <v>568</v>
      </c>
    </row>
    <row r="30" spans="1:13" ht="15.75">
      <c r="A30" s="23"/>
      <c r="B30" s="4" t="s">
        <v>24</v>
      </c>
      <c r="C30" s="12" t="s">
        <v>18</v>
      </c>
      <c r="D30" s="18" t="s">
        <v>44</v>
      </c>
      <c r="E30" s="35" t="s">
        <v>5</v>
      </c>
      <c r="F30" s="27">
        <v>673</v>
      </c>
      <c r="G30" s="27">
        <v>673</v>
      </c>
      <c r="H30" s="27">
        <v>733</v>
      </c>
      <c r="I30" s="27"/>
      <c r="J30" s="26">
        <v>733</v>
      </c>
      <c r="K30" s="44">
        <f t="shared" si="0"/>
        <v>108.91530460624071</v>
      </c>
      <c r="L30" s="26">
        <v>792</v>
      </c>
      <c r="M30" s="68">
        <v>792</v>
      </c>
    </row>
    <row r="31" spans="1:13" ht="45" customHeight="1">
      <c r="A31" s="23"/>
      <c r="B31" s="42" t="s">
        <v>51</v>
      </c>
      <c r="C31" s="12" t="s">
        <v>18</v>
      </c>
      <c r="D31" s="18" t="s">
        <v>52</v>
      </c>
      <c r="E31" s="35" t="s">
        <v>5</v>
      </c>
      <c r="F31" s="27">
        <v>3700</v>
      </c>
      <c r="G31" s="27">
        <v>3700</v>
      </c>
      <c r="H31" s="27">
        <v>5500</v>
      </c>
      <c r="I31" s="27"/>
      <c r="J31" s="26">
        <v>4365.4</v>
      </c>
      <c r="K31" s="44">
        <f t="shared" si="0"/>
        <v>148.64864864864865</v>
      </c>
      <c r="L31" s="26">
        <v>5625</v>
      </c>
      <c r="M31" s="68">
        <v>5625</v>
      </c>
    </row>
    <row r="32" spans="1:13" ht="24.75" customHeight="1">
      <c r="A32" s="23"/>
      <c r="B32" s="2" t="s">
        <v>49</v>
      </c>
      <c r="C32" s="12" t="s">
        <v>18</v>
      </c>
      <c r="D32" s="18" t="s">
        <v>50</v>
      </c>
      <c r="E32" s="35" t="s">
        <v>5</v>
      </c>
      <c r="F32" s="27">
        <v>207</v>
      </c>
      <c r="G32" s="27">
        <f>207-1.2</f>
        <v>205.8</v>
      </c>
      <c r="H32" s="27">
        <v>228</v>
      </c>
      <c r="I32" s="27"/>
      <c r="J32" s="26">
        <v>228</v>
      </c>
      <c r="K32" s="44">
        <f t="shared" si="0"/>
        <v>110.7871720116618</v>
      </c>
      <c r="L32" s="26">
        <v>246</v>
      </c>
      <c r="M32" s="68">
        <v>246</v>
      </c>
    </row>
    <row r="33" spans="1:13" ht="24" customHeight="1">
      <c r="A33" s="23"/>
      <c r="B33" s="2" t="s">
        <v>25</v>
      </c>
      <c r="C33" s="12" t="s">
        <v>18</v>
      </c>
      <c r="D33" s="18" t="s">
        <v>48</v>
      </c>
      <c r="E33" s="35" t="s">
        <v>5</v>
      </c>
      <c r="F33" s="27">
        <v>567</v>
      </c>
      <c r="G33" s="27">
        <f>567-319.31</f>
        <v>247.69</v>
      </c>
      <c r="H33" s="27">
        <v>538</v>
      </c>
      <c r="I33" s="27"/>
      <c r="J33" s="26">
        <v>538</v>
      </c>
      <c r="K33" s="44">
        <f t="shared" si="0"/>
        <v>217.20699261173243</v>
      </c>
      <c r="L33" s="26">
        <v>581</v>
      </c>
      <c r="M33" s="68">
        <v>581</v>
      </c>
    </row>
    <row r="34" spans="1:13" ht="60.75" customHeight="1">
      <c r="A34" s="23"/>
      <c r="B34" s="43" t="s">
        <v>53</v>
      </c>
      <c r="C34" s="12" t="s">
        <v>18</v>
      </c>
      <c r="D34" s="18" t="s">
        <v>54</v>
      </c>
      <c r="E34" s="35" t="s">
        <v>5</v>
      </c>
      <c r="F34" s="27">
        <v>812.6</v>
      </c>
      <c r="G34" s="27">
        <f>812.6-42.47</f>
        <v>770.13</v>
      </c>
      <c r="H34" s="27">
        <v>3236</v>
      </c>
      <c r="I34" s="27"/>
      <c r="J34" s="26">
        <v>736</v>
      </c>
      <c r="K34" s="44">
        <f t="shared" si="0"/>
        <v>420.1887992936258</v>
      </c>
      <c r="L34" s="26">
        <v>1990</v>
      </c>
      <c r="M34" s="68">
        <v>1990</v>
      </c>
    </row>
    <row r="35" spans="1:13" ht="54" customHeight="1">
      <c r="A35" s="23">
        <v>12</v>
      </c>
      <c r="B35" s="4" t="s">
        <v>12</v>
      </c>
      <c r="C35" s="15" t="s">
        <v>20</v>
      </c>
      <c r="D35" s="40" t="s">
        <v>92</v>
      </c>
      <c r="E35" s="33" t="s">
        <v>3</v>
      </c>
      <c r="F35" s="9">
        <v>900</v>
      </c>
      <c r="G35" s="9">
        <v>900</v>
      </c>
      <c r="H35" s="9">
        <v>1120</v>
      </c>
      <c r="I35" s="9">
        <v>-220</v>
      </c>
      <c r="J35" s="9">
        <v>400</v>
      </c>
      <c r="K35" s="44">
        <f>H35/G35*100</f>
        <v>124.44444444444444</v>
      </c>
      <c r="L35" s="9"/>
      <c r="M35" s="55">
        <v>400</v>
      </c>
    </row>
    <row r="36" spans="1:13" ht="69" customHeight="1">
      <c r="A36" s="23">
        <v>13</v>
      </c>
      <c r="B36" s="42" t="s">
        <v>74</v>
      </c>
      <c r="C36" s="15"/>
      <c r="D36" s="40" t="s">
        <v>68</v>
      </c>
      <c r="E36" s="41" t="s">
        <v>69</v>
      </c>
      <c r="F36" s="9"/>
      <c r="G36" s="9"/>
      <c r="H36" s="9"/>
      <c r="I36" s="9"/>
      <c r="J36" s="9"/>
      <c r="K36" s="44"/>
      <c r="L36" s="9">
        <v>12500</v>
      </c>
      <c r="M36" s="57">
        <v>12500</v>
      </c>
    </row>
    <row r="37" spans="1:13" ht="51" customHeight="1">
      <c r="A37" s="23">
        <v>14</v>
      </c>
      <c r="B37" s="42" t="s">
        <v>70</v>
      </c>
      <c r="C37" s="15"/>
      <c r="D37" s="40" t="s">
        <v>71</v>
      </c>
      <c r="E37" s="35" t="s">
        <v>3</v>
      </c>
      <c r="F37" s="9"/>
      <c r="G37" s="9"/>
      <c r="H37" s="9"/>
      <c r="I37" s="9"/>
      <c r="J37" s="9"/>
      <c r="K37" s="44"/>
      <c r="L37" s="9">
        <v>125</v>
      </c>
      <c r="M37" s="57">
        <v>125</v>
      </c>
    </row>
    <row r="38" spans="1:13" s="73" customFormat="1" ht="79.5" customHeight="1">
      <c r="A38" s="70">
        <v>15</v>
      </c>
      <c r="B38" s="42" t="s">
        <v>87</v>
      </c>
      <c r="C38" s="15"/>
      <c r="D38" s="71" t="s">
        <v>86</v>
      </c>
      <c r="E38" s="35" t="s">
        <v>3</v>
      </c>
      <c r="F38" s="26"/>
      <c r="G38" s="26"/>
      <c r="H38" s="26"/>
      <c r="I38" s="26"/>
      <c r="J38" s="26"/>
      <c r="K38" s="72"/>
      <c r="L38" s="26">
        <v>369.7</v>
      </c>
      <c r="M38" s="57">
        <v>369.7</v>
      </c>
    </row>
    <row r="39" spans="1:13" ht="51.75" customHeight="1">
      <c r="A39" s="23">
        <v>16</v>
      </c>
      <c r="B39" s="67" t="s">
        <v>78</v>
      </c>
      <c r="C39" s="15"/>
      <c r="D39" s="40" t="s">
        <v>77</v>
      </c>
      <c r="E39" s="35" t="s">
        <v>91</v>
      </c>
      <c r="F39" s="9"/>
      <c r="G39" s="9"/>
      <c r="H39" s="9"/>
      <c r="I39" s="9"/>
      <c r="J39" s="9"/>
      <c r="K39" s="44"/>
      <c r="L39" s="9"/>
      <c r="M39" s="55">
        <f>7000+2500</f>
        <v>9500</v>
      </c>
    </row>
    <row r="40" spans="1:13" s="3" customFormat="1" ht="18" customHeight="1">
      <c r="A40" s="56"/>
      <c r="B40" s="36" t="s">
        <v>32</v>
      </c>
      <c r="C40" s="15"/>
      <c r="D40" s="37"/>
      <c r="E40" s="38"/>
      <c r="F40" s="39" t="e">
        <f>F13+F14+#REF!+#REF!+#REF!+F16+#REF!+F18+F19+F20+F21+F22+F23+F24+F41+#REF!+#REF!+F35</f>
        <v>#REF!</v>
      </c>
      <c r="G40" s="39" t="e">
        <f>G13+G14+#REF!+#REF!+#REF!+G16+#REF!+G18+G19+G20+G21+G22+G23+G24+G41+#REF!+#REF!+G35</f>
        <v>#REF!</v>
      </c>
      <c r="H40" s="39" t="e">
        <f>H13+H14+#REF!+#REF!+#REF!+H16+#REF!+H18+H19+H20+H21+H22+H23+H24+H41+#REF!+#REF!+H35</f>
        <v>#REF!</v>
      </c>
      <c r="I40" s="39" t="e">
        <f>I13+I14+#REF!+#REF!+#REF!+I16+#REF!+I18+I19+I20+I21+I22+I23+I24+I41+#REF!+#REF!+I35</f>
        <v>#REF!</v>
      </c>
      <c r="J40" s="39">
        <f>J13+J14+J15+J16+J17+J18+J19+J20+J21+J22+J23+J24+J35+J36+J37+J38+J39</f>
        <v>30430.6</v>
      </c>
      <c r="K40" s="39">
        <f>K13+K14+K15+K16+K17+K18+K19+K20+K21+K22+K23+K24+K35+K36+K37+K38+K39</f>
        <v>1187.518696509392</v>
      </c>
      <c r="L40" s="39">
        <f>L13+L14+L15+L16+L17+L18+L19+L20+L21+L22+L23+L24+L35+L36+L37+L38+L39</f>
        <v>60607.7</v>
      </c>
      <c r="M40" s="39">
        <f>M13+M14+M15+M16+M17+M18+M19+M20+M21+M22+M23+M24+M35+M36+M37+M38+M39</f>
        <v>66179.7</v>
      </c>
    </row>
    <row r="41" spans="1:13" ht="0.75" customHeight="1">
      <c r="A41" s="23">
        <v>18</v>
      </c>
      <c r="B41" s="67" t="s">
        <v>7</v>
      </c>
      <c r="C41" s="15" t="s">
        <v>19</v>
      </c>
      <c r="D41" s="18" t="s">
        <v>8</v>
      </c>
      <c r="E41" s="34" t="s">
        <v>11</v>
      </c>
      <c r="F41" s="9">
        <v>26381.3</v>
      </c>
      <c r="G41" s="9">
        <v>0</v>
      </c>
      <c r="H41" s="9">
        <v>0</v>
      </c>
      <c r="I41" s="9"/>
      <c r="J41" s="9"/>
      <c r="K41" s="44"/>
      <c r="L41" s="9"/>
      <c r="M41" s="55"/>
    </row>
    <row r="42" spans="1:13" ht="55.5" customHeight="1">
      <c r="A42" s="23">
        <v>17</v>
      </c>
      <c r="B42" s="4" t="s">
        <v>66</v>
      </c>
      <c r="C42" s="15"/>
      <c r="D42" s="40" t="s">
        <v>40</v>
      </c>
      <c r="E42" s="41" t="s">
        <v>11</v>
      </c>
      <c r="F42" s="9">
        <v>0</v>
      </c>
      <c r="G42" s="9">
        <v>3000</v>
      </c>
      <c r="H42" s="9">
        <v>18000</v>
      </c>
      <c r="I42" s="9"/>
      <c r="J42" s="9">
        <v>18000</v>
      </c>
      <c r="K42" s="44">
        <f>H42/G42*100</f>
        <v>600</v>
      </c>
      <c r="L42" s="26">
        <v>18000</v>
      </c>
      <c r="M42" s="57">
        <v>15000</v>
      </c>
    </row>
    <row r="43" spans="1:13" ht="51" customHeight="1">
      <c r="A43" s="23">
        <v>18</v>
      </c>
      <c r="B43" s="4" t="s">
        <v>65</v>
      </c>
      <c r="C43" s="15"/>
      <c r="D43" s="40" t="s">
        <v>88</v>
      </c>
      <c r="E43" s="41" t="s">
        <v>11</v>
      </c>
      <c r="F43" s="9">
        <v>13700</v>
      </c>
      <c r="G43" s="9">
        <v>13700</v>
      </c>
      <c r="H43" s="9">
        <v>13700</v>
      </c>
      <c r="I43" s="9"/>
      <c r="J43" s="9">
        <f>H43+I43</f>
        <v>13700</v>
      </c>
      <c r="K43" s="44">
        <f>H43/G43*100</f>
        <v>100</v>
      </c>
      <c r="L43" s="26">
        <v>13700</v>
      </c>
      <c r="M43" s="57">
        <f>13700+3500</f>
        <v>17200</v>
      </c>
    </row>
    <row r="44" spans="1:13" ht="74.25" customHeight="1">
      <c r="A44" s="23">
        <v>19</v>
      </c>
      <c r="B44" s="42" t="s">
        <v>64</v>
      </c>
      <c r="C44" s="15"/>
      <c r="D44" s="40" t="s">
        <v>89</v>
      </c>
      <c r="E44" s="41" t="s">
        <v>11</v>
      </c>
      <c r="F44" s="9">
        <f>38620+27209</f>
        <v>65829</v>
      </c>
      <c r="G44" s="9">
        <v>63329</v>
      </c>
      <c r="H44" s="9">
        <v>63330</v>
      </c>
      <c r="I44" s="9"/>
      <c r="J44" s="9">
        <f>H44+I44</f>
        <v>63330</v>
      </c>
      <c r="K44" s="44">
        <f>H44/G44*100</f>
        <v>100.00157905540905</v>
      </c>
      <c r="L44" s="26">
        <v>63330</v>
      </c>
      <c r="M44" s="57">
        <v>63330</v>
      </c>
    </row>
    <row r="45" spans="1:13" s="3" customFormat="1" ht="18" customHeight="1">
      <c r="A45" s="56"/>
      <c r="B45" s="36" t="s">
        <v>33</v>
      </c>
      <c r="C45" s="15"/>
      <c r="D45" s="37"/>
      <c r="E45" s="38"/>
      <c r="F45" s="39">
        <f>F42+F43+F44</f>
        <v>79529</v>
      </c>
      <c r="G45" s="39">
        <f>G42+G43+G44</f>
        <v>80029</v>
      </c>
      <c r="H45" s="39">
        <f>H42+H43+H44</f>
        <v>95030</v>
      </c>
      <c r="I45" s="52">
        <f>I42+I43+I44</f>
        <v>0</v>
      </c>
      <c r="J45" s="39">
        <f>J41+J42+J43+J44</f>
        <v>95030</v>
      </c>
      <c r="K45" s="39">
        <f>K41+K42+K43+K44</f>
        <v>800.001579055409</v>
      </c>
      <c r="L45" s="39">
        <f>L41+L42+L43+L44</f>
        <v>95030</v>
      </c>
      <c r="M45" s="69">
        <f>M41+M42+M43+M44</f>
        <v>95530</v>
      </c>
    </row>
    <row r="46" spans="1:13" s="3" customFormat="1" ht="26.25" customHeight="1" thickBot="1">
      <c r="A46" s="58"/>
      <c r="B46" s="59" t="s">
        <v>34</v>
      </c>
      <c r="C46" s="60"/>
      <c r="D46" s="61"/>
      <c r="E46" s="62"/>
      <c r="F46" s="63" t="e">
        <f aca="true" t="shared" si="1" ref="F46:M46">F40+F45</f>
        <v>#REF!</v>
      </c>
      <c r="G46" s="63" t="e">
        <f t="shared" si="1"/>
        <v>#REF!</v>
      </c>
      <c r="H46" s="63" t="e">
        <f t="shared" si="1"/>
        <v>#REF!</v>
      </c>
      <c r="I46" s="64" t="e">
        <f t="shared" si="1"/>
        <v>#REF!</v>
      </c>
      <c r="J46" s="63">
        <f t="shared" si="1"/>
        <v>125460.6</v>
      </c>
      <c r="K46" s="63">
        <f t="shared" si="1"/>
        <v>1987.520275564801</v>
      </c>
      <c r="L46" s="63">
        <f t="shared" si="1"/>
        <v>155637.7</v>
      </c>
      <c r="M46" s="65">
        <f t="shared" si="1"/>
        <v>161709.7</v>
      </c>
    </row>
    <row r="47" spans="2:12" ht="12.75">
      <c r="B47" s="1"/>
      <c r="C47" s="16"/>
      <c r="L47" s="66"/>
    </row>
    <row r="48" ht="12.75">
      <c r="B48" t="s">
        <v>82</v>
      </c>
    </row>
  </sheetData>
  <sheetProtection/>
  <mergeCells count="5">
    <mergeCell ref="E3:G3"/>
    <mergeCell ref="A20:A21"/>
    <mergeCell ref="B20:B21"/>
    <mergeCell ref="D20:D21"/>
    <mergeCell ref="A9:M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2">
      <selection activeCell="D13" sqref="D13"/>
    </sheetView>
  </sheetViews>
  <sheetFormatPr defaultColWidth="9.00390625" defaultRowHeight="12.75"/>
  <cols>
    <col min="1" max="1" width="4.375" style="25" customWidth="1"/>
    <col min="2" max="2" width="43.25390625" style="0" customWidth="1"/>
    <col min="3" max="3" width="7.75390625" style="10" customWidth="1"/>
    <col min="4" max="4" width="21.125" style="19" customWidth="1"/>
    <col min="5" max="5" width="21.25390625" style="29" customWidth="1"/>
    <col min="6" max="6" width="12.625" style="8" hidden="1" customWidth="1"/>
    <col min="7" max="7" width="12.875" style="8" hidden="1" customWidth="1"/>
    <col min="8" max="8" width="11.75390625" style="8" hidden="1" customWidth="1"/>
    <col min="9" max="9" width="9.625" style="8" hidden="1" customWidth="1"/>
    <col min="10" max="10" width="15.75390625" style="8" hidden="1" customWidth="1"/>
    <col min="11" max="11" width="0.12890625" style="28" hidden="1" customWidth="1"/>
    <col min="12" max="12" width="15.75390625" style="8" hidden="1" customWidth="1"/>
    <col min="13" max="13" width="16.875" style="28" customWidth="1"/>
  </cols>
  <sheetData>
    <row r="1" ht="14.25" customHeight="1" hidden="1">
      <c r="D1" s="17"/>
    </row>
    <row r="2" ht="14.25" customHeight="1" hidden="1">
      <c r="D2" s="17"/>
    </row>
    <row r="3" spans="4:12" ht="14.25" customHeight="1">
      <c r="D3" s="17"/>
      <c r="E3" s="92" t="s">
        <v>21</v>
      </c>
      <c r="F3" s="92"/>
      <c r="G3" s="92"/>
      <c r="H3"/>
      <c r="I3"/>
      <c r="J3"/>
      <c r="L3"/>
    </row>
    <row r="4" spans="4:13" ht="14.25" customHeight="1">
      <c r="D4" s="17"/>
      <c r="E4" s="74" t="s">
        <v>22</v>
      </c>
      <c r="F4" s="74"/>
      <c r="G4" s="75"/>
      <c r="H4" s="76"/>
      <c r="I4" s="76"/>
      <c r="J4" s="21"/>
      <c r="K4" s="77"/>
      <c r="L4" s="21"/>
      <c r="M4" s="77"/>
    </row>
    <row r="5" spans="4:13" ht="14.25" customHeight="1">
      <c r="D5" s="17"/>
      <c r="E5" s="74" t="s">
        <v>97</v>
      </c>
      <c r="F5" s="74"/>
      <c r="G5" s="75"/>
      <c r="H5" s="76"/>
      <c r="I5" s="76"/>
      <c r="J5" s="21"/>
      <c r="K5" s="77"/>
      <c r="L5" s="21"/>
      <c r="M5" s="77"/>
    </row>
    <row r="6" spans="4:13" ht="14.25" customHeight="1">
      <c r="D6" s="17"/>
      <c r="E6" s="74" t="s">
        <v>99</v>
      </c>
      <c r="F6" s="74"/>
      <c r="G6" s="75"/>
      <c r="H6" s="76"/>
      <c r="I6" s="76"/>
      <c r="J6" s="21"/>
      <c r="K6" s="77"/>
      <c r="L6" s="21"/>
      <c r="M6" s="77"/>
    </row>
    <row r="7" spans="4:12" ht="13.5" customHeight="1">
      <c r="D7" s="17"/>
      <c r="E7" s="31"/>
      <c r="F7" s="20"/>
      <c r="G7" s="20"/>
      <c r="H7" s="20"/>
      <c r="I7" s="20"/>
      <c r="J7" s="20"/>
      <c r="L7" s="20"/>
    </row>
    <row r="8" ht="14.25" customHeight="1" hidden="1">
      <c r="D8" s="17"/>
    </row>
    <row r="9" spans="1:13" ht="57.75" customHeight="1">
      <c r="A9" s="91" t="s">
        <v>100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ht="4.5" customHeight="1" thickBot="1">
      <c r="D10" s="17"/>
    </row>
    <row r="11" ht="13.5" hidden="1" thickBot="1">
      <c r="D11" s="17"/>
    </row>
    <row r="12" spans="1:13" ht="48.75" customHeight="1">
      <c r="A12" s="22" t="s">
        <v>1</v>
      </c>
      <c r="B12" s="5" t="s">
        <v>0</v>
      </c>
      <c r="C12" s="11" t="s">
        <v>13</v>
      </c>
      <c r="D12" s="6" t="s">
        <v>83</v>
      </c>
      <c r="E12" s="32" t="s">
        <v>9</v>
      </c>
      <c r="F12" s="5" t="s">
        <v>35</v>
      </c>
      <c r="G12" s="5" t="s">
        <v>27</v>
      </c>
      <c r="H12" s="5" t="s">
        <v>29</v>
      </c>
      <c r="I12" s="5" t="s">
        <v>28</v>
      </c>
      <c r="J12" s="5" t="s">
        <v>39</v>
      </c>
      <c r="K12" s="53" t="s">
        <v>30</v>
      </c>
      <c r="L12" s="5" t="s">
        <v>76</v>
      </c>
      <c r="M12" s="54" t="s">
        <v>101</v>
      </c>
    </row>
    <row r="13" spans="1:13" s="86" customFormat="1" ht="71.25" customHeight="1">
      <c r="A13" s="78"/>
      <c r="B13" s="79"/>
      <c r="C13" s="80"/>
      <c r="D13" s="81"/>
      <c r="E13" s="82"/>
      <c r="F13" s="83"/>
      <c r="G13" s="83"/>
      <c r="H13" s="83"/>
      <c r="I13" s="83"/>
      <c r="J13" s="83"/>
      <c r="K13" s="84"/>
      <c r="L13" s="83"/>
      <c r="M13" s="85"/>
    </row>
    <row r="14" spans="1:13" s="3" customFormat="1" ht="23.25" customHeight="1">
      <c r="A14" s="56"/>
      <c r="B14" s="36" t="s">
        <v>32</v>
      </c>
      <c r="C14" s="15"/>
      <c r="D14" s="37"/>
      <c r="E14" s="38"/>
      <c r="F14" s="39" t="e">
        <f>#REF!+#REF!+#REF!+#REF!+#REF!+#REF!+#REF!+#REF!+#REF!+#REF!+#REF!+#REF!+#REF!+#REF!+F15+#REF!+#REF!+#REF!</f>
        <v>#REF!</v>
      </c>
      <c r="G14" s="39" t="e">
        <f>#REF!+#REF!+#REF!+#REF!+#REF!+#REF!+#REF!+#REF!+#REF!+#REF!+#REF!+#REF!+#REF!+#REF!+G15+#REF!+#REF!+#REF!</f>
        <v>#REF!</v>
      </c>
      <c r="H14" s="39" t="e">
        <f>#REF!+#REF!+#REF!+#REF!+#REF!+#REF!+#REF!+#REF!+#REF!+#REF!+#REF!+#REF!+#REF!+#REF!+H15+#REF!+#REF!+#REF!</f>
        <v>#REF!</v>
      </c>
      <c r="I14" s="39" t="e">
        <f>#REF!+#REF!+#REF!+#REF!+#REF!+#REF!+#REF!+#REF!+#REF!+#REF!+#REF!+#REF!+#REF!+#REF!+I15+#REF!+#REF!+#REF!</f>
        <v>#REF!</v>
      </c>
      <c r="J14" s="39" t="e">
        <f>#REF!+#REF!+#REF!+#REF!+#REF!+#REF!+#REF!+#REF!+#REF!+#REF!+#REF!+#REF!+#REF!+#REF!+#REF!</f>
        <v>#REF!</v>
      </c>
      <c r="K14" s="39" t="e">
        <f>#REF!+#REF!+#REF!+#REF!+#REF!+#REF!+#REF!+#REF!+#REF!+#REF!+#REF!+#REF!+#REF!+#REF!+#REF!</f>
        <v>#REF!</v>
      </c>
      <c r="L14" s="39" t="e">
        <f>#REF!+#REF!+#REF!+#REF!+#REF!+#REF!+#REF!+#REF!+#REF!+#REF!+#REF!+#REF!+#REF!+#REF!+#REF!+L13+#REF!</f>
        <v>#REF!</v>
      </c>
      <c r="M14" s="69"/>
    </row>
    <row r="15" spans="1:13" ht="0.75" customHeight="1">
      <c r="A15" s="23">
        <v>17</v>
      </c>
      <c r="B15" s="67" t="s">
        <v>7</v>
      </c>
      <c r="C15" s="15" t="s">
        <v>19</v>
      </c>
      <c r="D15" s="18" t="s">
        <v>8</v>
      </c>
      <c r="E15" s="34" t="s">
        <v>11</v>
      </c>
      <c r="F15" s="9">
        <v>26381.3</v>
      </c>
      <c r="G15" s="9">
        <v>0</v>
      </c>
      <c r="H15" s="9">
        <v>0</v>
      </c>
      <c r="I15" s="9"/>
      <c r="J15" s="9"/>
      <c r="K15" s="44"/>
      <c r="L15" s="9"/>
      <c r="M15" s="55"/>
    </row>
    <row r="16" spans="1:13" ht="84" customHeight="1">
      <c r="A16" s="23">
        <v>2</v>
      </c>
      <c r="B16" s="4" t="s">
        <v>95</v>
      </c>
      <c r="C16" s="15" t="s">
        <v>94</v>
      </c>
      <c r="D16" s="81" t="s">
        <v>98</v>
      </c>
      <c r="E16" s="82" t="s">
        <v>96</v>
      </c>
      <c r="F16" s="26">
        <v>0</v>
      </c>
      <c r="G16" s="26">
        <v>3000</v>
      </c>
      <c r="H16" s="26">
        <v>18000</v>
      </c>
      <c r="I16" s="26"/>
      <c r="J16" s="26">
        <v>18000</v>
      </c>
      <c r="K16" s="72">
        <f>H16/G16*100</f>
        <v>600</v>
      </c>
      <c r="L16" s="26">
        <v>18000</v>
      </c>
      <c r="M16" s="57">
        <v>300</v>
      </c>
    </row>
    <row r="17" spans="1:13" s="3" customFormat="1" ht="30" customHeight="1">
      <c r="A17" s="56"/>
      <c r="B17" s="36" t="s">
        <v>33</v>
      </c>
      <c r="C17" s="15"/>
      <c r="D17" s="37"/>
      <c r="E17" s="38"/>
      <c r="F17" s="39" t="e">
        <f>F16+#REF!+#REF!</f>
        <v>#REF!</v>
      </c>
      <c r="G17" s="39" t="e">
        <f>G16+#REF!+#REF!</f>
        <v>#REF!</v>
      </c>
      <c r="H17" s="39" t="e">
        <f>H16+#REF!+#REF!</f>
        <v>#REF!</v>
      </c>
      <c r="I17" s="52" t="e">
        <f>I16+#REF!+#REF!</f>
        <v>#REF!</v>
      </c>
      <c r="J17" s="39" t="e">
        <f>J15+J16+#REF!+#REF!</f>
        <v>#REF!</v>
      </c>
      <c r="K17" s="39" t="e">
        <f>K15+K16+#REF!+#REF!</f>
        <v>#REF!</v>
      </c>
      <c r="L17" s="39" t="e">
        <f>L15+L16+#REF!+#REF!</f>
        <v>#REF!</v>
      </c>
      <c r="M17" s="69">
        <v>300</v>
      </c>
    </row>
    <row r="18" spans="1:13" s="3" customFormat="1" ht="32.25" customHeight="1" thickBot="1">
      <c r="A18" s="58"/>
      <c r="B18" s="59" t="s">
        <v>34</v>
      </c>
      <c r="C18" s="60"/>
      <c r="D18" s="61"/>
      <c r="E18" s="62"/>
      <c r="F18" s="63" t="e">
        <f aca="true" t="shared" si="0" ref="F18:M18">F14+F17</f>
        <v>#REF!</v>
      </c>
      <c r="G18" s="63" t="e">
        <f t="shared" si="0"/>
        <v>#REF!</v>
      </c>
      <c r="H18" s="63" t="e">
        <f t="shared" si="0"/>
        <v>#REF!</v>
      </c>
      <c r="I18" s="64" t="e">
        <f t="shared" si="0"/>
        <v>#REF!</v>
      </c>
      <c r="J18" s="63" t="e">
        <f t="shared" si="0"/>
        <v>#REF!</v>
      </c>
      <c r="K18" s="63" t="e">
        <f t="shared" si="0"/>
        <v>#REF!</v>
      </c>
      <c r="L18" s="63" t="e">
        <f t="shared" si="0"/>
        <v>#REF!</v>
      </c>
      <c r="M18" s="65">
        <f t="shared" si="0"/>
        <v>300</v>
      </c>
    </row>
    <row r="19" spans="2:12" ht="12.75">
      <c r="B19" s="1"/>
      <c r="C19" s="16"/>
      <c r="L19" s="66"/>
    </row>
  </sheetData>
  <sheetProtection/>
  <mergeCells count="2">
    <mergeCell ref="E3:G3"/>
    <mergeCell ref="A9:M9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2011-10-11T11:10:04Z</cp:lastPrinted>
  <dcterms:created xsi:type="dcterms:W3CDTF">2007-10-24T16:11:44Z</dcterms:created>
  <dcterms:modified xsi:type="dcterms:W3CDTF">2013-12-17T12:44:37Z</dcterms:modified>
  <cp:category/>
  <cp:version/>
  <cp:contentType/>
  <cp:contentStatus/>
</cp:coreProperties>
</file>